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60" windowHeight="8385" tabRatio="714" firstSheet="15" activeTab="15"/>
  </bookViews>
  <sheets>
    <sheet name="Competition" sheetId="1" r:id="rId1"/>
    <sheet name="Men's Results" sheetId="2" r:id="rId2"/>
    <sheet name="Men's Sinclair" sheetId="3" r:id="rId3"/>
    <sheet name="Men's SMF" sheetId="4" r:id="rId4"/>
    <sheet name="Men's Robi" sheetId="5" r:id="rId5"/>
    <sheet name="Women's Results" sheetId="6" r:id="rId6"/>
    <sheet name="Women's Sinclair" sheetId="7" r:id="rId7"/>
    <sheet name="Women's SMF" sheetId="8" r:id="rId8"/>
    <sheet name="Women's Robi" sheetId="9" r:id="rId9"/>
    <sheet name="Men's Total Score" sheetId="10" r:id="rId10"/>
    <sheet name="Women - Total Score" sheetId="11" r:id="rId11"/>
    <sheet name="M+W Total Score" sheetId="12" r:id="rId12"/>
    <sheet name="Men - Combined Score" sheetId="13" r:id="rId13"/>
    <sheet name="Women - Combined Score" sheetId="14" r:id="rId14"/>
    <sheet name="Men+Women - Combined Team Point" sheetId="15" r:id="rId15"/>
    <sheet name="Men - Custom Score" sheetId="16" r:id="rId16"/>
    <sheet name="Women - Custom Score" sheetId="17" r:id="rId17"/>
    <sheet name="Men's Custom Team Score" sheetId="18" r:id="rId18"/>
    <sheet name="Women - Custom Team Ranking" sheetId="19" r:id="rId19"/>
    <sheet name="Men+Women - Custom Team Points" sheetId="20" r:id="rId20"/>
  </sheets>
  <definedNames>
    <definedName name="_xlnm.Print_Titles" localSheetId="15">'Men - Custom Score'!$1:$2</definedName>
    <definedName name="_xlnm.Print_Titles" localSheetId="1">'Men''s Results'!$1:$2</definedName>
    <definedName name="_xlnm.Print_Titles" localSheetId="4">'Men''s Robi'!$1:$2</definedName>
    <definedName name="_xlnm.Print_Titles" localSheetId="2">'Men''s Sinclair'!$1:$2</definedName>
    <definedName name="_xlnm.Print_Titles" localSheetId="3">'Men''s SMF'!$1:$2</definedName>
    <definedName name="_xlnm.Print_Titles" localSheetId="16">'Women - Custom Score'!$1:$2</definedName>
    <definedName name="_xlnm.Print_Titles" localSheetId="5">'Women''s Results'!$1:$2</definedName>
    <definedName name="_xlnm.Print_Titles" localSheetId="8">'Women''s Robi'!$1:$2</definedName>
    <definedName name="_xlnm.Print_Titles" localSheetId="6">'Women''s Sinclair'!$1:$2</definedName>
    <definedName name="_xlnm.Print_Titles" localSheetId="7">'Women''s SMF'!$1:$2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<sst xmlns="http://schemas.openxmlformats.org/spreadsheetml/2006/main" count="1988" uniqueCount="189">
  <si>
    <t>Snatch Rank</t>
  </si>
  <si>
    <t>C&amp;J Rank</t>
  </si>
  <si>
    <t>M/F</t>
  </si>
  <si>
    <t>max</t>
  </si>
  <si>
    <t>A</t>
  </si>
  <si>
    <t xml:space="preserve">    </t>
  </si>
  <si>
    <t>Name :</t>
  </si>
  <si>
    <t>Stan Bailey Memorials</t>
  </si>
  <si>
    <t xml:space="preserve"> City : </t>
  </si>
  <si>
    <t>Rego Park</t>
  </si>
  <si>
    <t>Site :</t>
  </si>
  <si>
    <t>LBH</t>
  </si>
  <si>
    <t xml:space="preserve">Organizer : </t>
  </si>
  <si>
    <t>Christopher Smith</t>
  </si>
  <si>
    <t>Date :</t>
  </si>
  <si>
    <t>2022-06-18</t>
  </si>
  <si>
    <t>Group F1</t>
  </si>
  <si>
    <t>Weigh-in Time: 2020-10-31 07:00</t>
  </si>
  <si>
    <t>Start Time: 2020-10-31 07:00</t>
  </si>
  <si>
    <t>Announcer</t>
  </si>
  <si>
    <t>F. Boucher</t>
  </si>
  <si>
    <t>Referee 1</t>
  </si>
  <si>
    <t>K. Brouillard</t>
  </si>
  <si>
    <t>Jury 2</t>
  </si>
  <si>
    <t xml:space="preserve">J.-F. Lamy </t>
  </si>
  <si>
    <t>Marshal</t>
  </si>
  <si>
    <t>A. Lamy</t>
  </si>
  <si>
    <t>Referee 2</t>
  </si>
  <si>
    <t>F.Brouillard</t>
  </si>
  <si>
    <t>Ri. Marineau</t>
  </si>
  <si>
    <t>Timekeeper</t>
  </si>
  <si>
    <t>Referee 3</t>
  </si>
  <si>
    <t>A. Chevrier</t>
  </si>
  <si>
    <t>P. Cyr</t>
  </si>
  <si>
    <t>Controller</t>
  </si>
  <si>
    <t>A. Choisir</t>
  </si>
  <si>
    <t>Group F2</t>
  </si>
  <si>
    <t>D. St-Pierre</t>
  </si>
  <si>
    <t>M. Perron</t>
  </si>
  <si>
    <t xml:space="preserve">F. Ducharme </t>
  </si>
  <si>
    <t>Ro. Marineau</t>
  </si>
  <si>
    <t>M. Robitaille</t>
  </si>
  <si>
    <t>E. Chevrier</t>
  </si>
  <si>
    <t>M. Rhéaume</t>
  </si>
  <si>
    <t>G. Hinse</t>
  </si>
  <si>
    <t>P. Hains</t>
  </si>
  <si>
    <t>Group M1</t>
  </si>
  <si>
    <t xml:space="preserve"> </t>
  </si>
  <si>
    <t>Group M2</t>
  </si>
  <si>
    <t>Lot</t>
  </si>
  <si>
    <t>Last Name</t>
  </si>
  <si>
    <t>First Name</t>
  </si>
  <si>
    <t>Cat.</t>
  </si>
  <si>
    <t>B.W.</t>
  </si>
  <si>
    <t>Team</t>
  </si>
  <si>
    <t>Born</t>
  </si>
  <si>
    <t>Snatch</t>
  </si>
  <si>
    <t>Clean&amp;Jerk</t>
  </si>
  <si>
    <t>Total</t>
  </si>
  <si>
    <t>Max</t>
  </si>
  <si>
    <t>Rank</t>
  </si>
  <si>
    <t>M 55</t>
  </si>
  <si>
    <t>Malakov</t>
  </si>
  <si>
    <t>Samson</t>
  </si>
  <si>
    <t>LIW</t>
  </si>
  <si>
    <t>2008</t>
  </si>
  <si>
    <t>M 61</t>
  </si>
  <si>
    <t>Joshi</t>
  </si>
  <si>
    <t>Aditya</t>
  </si>
  <si>
    <t>Hoboken B</t>
  </si>
  <si>
    <t>1993</t>
  </si>
  <si>
    <t>Ongeyberg</t>
  </si>
  <si>
    <t>Mark</t>
  </si>
  <si>
    <t>1963</t>
  </si>
  <si>
    <t>Yair</t>
  </si>
  <si>
    <t>2009</t>
  </si>
  <si>
    <t>M 67</t>
  </si>
  <si>
    <t>Poserio</t>
  </si>
  <si>
    <t>Juliann</t>
  </si>
  <si>
    <t>2003</t>
  </si>
  <si>
    <t>M 73</t>
  </si>
  <si>
    <t>Bruffy</t>
  </si>
  <si>
    <t>Zachary</t>
  </si>
  <si>
    <t>Erasmus</t>
  </si>
  <si>
    <t>Ryan</t>
  </si>
  <si>
    <t>1978</t>
  </si>
  <si>
    <t>M 81</t>
  </si>
  <si>
    <t>Mintz</t>
  </si>
  <si>
    <t>Larry</t>
  </si>
  <si>
    <t>Alisandratos</t>
  </si>
  <si>
    <t>Mihalis</t>
  </si>
  <si>
    <t>1996</t>
  </si>
  <si>
    <t xml:space="preserve">Cohen </t>
  </si>
  <si>
    <t xml:space="preserve">Daniel </t>
  </si>
  <si>
    <t>2001</t>
  </si>
  <si>
    <t>Rhea</t>
  </si>
  <si>
    <t xml:space="preserve">Ronald </t>
  </si>
  <si>
    <t>Unattached</t>
  </si>
  <si>
    <t>1976</t>
  </si>
  <si>
    <t>Guvenilir</t>
  </si>
  <si>
    <t>Emre</t>
  </si>
  <si>
    <t>Titan</t>
  </si>
  <si>
    <t xml:space="preserve">Wollman </t>
  </si>
  <si>
    <t>Peter</t>
  </si>
  <si>
    <t xml:space="preserve">Takano </t>
  </si>
  <si>
    <t>1966</t>
  </si>
  <si>
    <t>Dunne</t>
  </si>
  <si>
    <t>Gerard</t>
  </si>
  <si>
    <t>1947</t>
  </si>
  <si>
    <t>M 89</t>
  </si>
  <si>
    <t>Smith</t>
  </si>
  <si>
    <t>Andrew</t>
  </si>
  <si>
    <t>2022</t>
  </si>
  <si>
    <t>M 96</t>
  </si>
  <si>
    <t>Sanchez</t>
  </si>
  <si>
    <t>Deniz</t>
  </si>
  <si>
    <t>1997</t>
  </si>
  <si>
    <t>M 102</t>
  </si>
  <si>
    <t>Senate</t>
  </si>
  <si>
    <t xml:space="preserve">Jake </t>
  </si>
  <si>
    <t>Attitude Nation</t>
  </si>
  <si>
    <t>2021</t>
  </si>
  <si>
    <t>M 109</t>
  </si>
  <si>
    <t>Gustafson</t>
  </si>
  <si>
    <t>Luke</t>
  </si>
  <si>
    <t>1982</t>
  </si>
  <si>
    <t>Sinclair</t>
  </si>
  <si>
    <t>SMF</t>
  </si>
  <si>
    <t>Robi</t>
  </si>
  <si>
    <t>F 45</t>
  </si>
  <si>
    <t>Ancilleri</t>
  </si>
  <si>
    <t>Adriana</t>
  </si>
  <si>
    <t>2005</t>
  </si>
  <si>
    <t>F 49</t>
  </si>
  <si>
    <t>Angelina</t>
  </si>
  <si>
    <t>F 59</t>
  </si>
  <si>
    <t>Lopez-McGuire</t>
  </si>
  <si>
    <t>Adelina</t>
  </si>
  <si>
    <t>1991</t>
  </si>
  <si>
    <t>F 71</t>
  </si>
  <si>
    <t>Przykuta</t>
  </si>
  <si>
    <t>Melissa</t>
  </si>
  <si>
    <t>1998</t>
  </si>
  <si>
    <t>Villar</t>
  </si>
  <si>
    <t>Miryan</t>
  </si>
  <si>
    <t>1970</t>
  </si>
  <si>
    <t>F 76</t>
  </si>
  <si>
    <t>Porter</t>
  </si>
  <si>
    <t>Kathleen</t>
  </si>
  <si>
    <t>F 81</t>
  </si>
  <si>
    <t>Baldinger</t>
  </si>
  <si>
    <t>Marci</t>
  </si>
  <si>
    <t>2006</t>
  </si>
  <si>
    <t>Men - Team Ranking (Total)</t>
  </si>
  <si>
    <t>Points</t>
  </si>
  <si>
    <t>Men</t>
  </si>
  <si>
    <t>Details per Athlete</t>
  </si>
  <si>
    <t>Gender</t>
  </si>
  <si>
    <t>Rank (Total)</t>
  </si>
  <si>
    <t>Points (Total)</t>
  </si>
  <si>
    <t>Rank within Team</t>
  </si>
  <si>
    <t>Points scored for Team</t>
  </si>
  <si>
    <t>M</t>
  </si>
  <si>
    <t>Attitude Nation_M</t>
  </si>
  <si>
    <t>Hoboken B_M</t>
  </si>
  <si>
    <t>LBH_M</t>
  </si>
  <si>
    <t>LIW_M</t>
  </si>
  <si>
    <t>Takano _M</t>
  </si>
  <si>
    <t>Titan_M</t>
  </si>
  <si>
    <t>Unattached_M</t>
  </si>
  <si>
    <t>Number of Athletes</t>
  </si>
  <si>
    <t>Number of Teams</t>
  </si>
  <si>
    <t>Men per Team</t>
  </si>
  <si>
    <t>Women - Team Ranking (Total)</t>
  </si>
  <si>
    <t>Women</t>
  </si>
  <si>
    <t>F</t>
  </si>
  <si>
    <t>LIW_F</t>
  </si>
  <si>
    <t>Women per Team</t>
  </si>
  <si>
    <t>Men+Women - Team Ranking (Total)</t>
  </si>
  <si>
    <t>Men - Team Ranking (Snatch+CJ+Total)</t>
  </si>
  <si>
    <t>Rank (Snatch)</t>
  </si>
  <si>
    <t>Rank (Clean&amp;Jerk)</t>
  </si>
  <si>
    <t>Women - Team Ranking (Snatch+CJ+Total)</t>
  </si>
  <si>
    <t>Men + Women - Team Ranking (Snatch+CJ+Total)</t>
  </si>
  <si>
    <t>Score</t>
  </si>
  <si>
    <t>Men - Team Ranking (Custom)</t>
  </si>
  <si>
    <t>Rank (Score)</t>
  </si>
  <si>
    <t>Points (Score)</t>
  </si>
  <si>
    <t>Women - Team Ranking (Custom)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</si>
</sst>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0.0;&quot;&quot;"/>
    <numFmt numFmtId="181" formatCode="0;\(0\);\-"/>
    <numFmt numFmtId="182" formatCode="0.000;&quot;&quot;;\-"/>
    <numFmt numFmtId="183" formatCode="#,##0&quot;     &quot;;&quot; (&quot;#,##0&quot;)    &quot;;&quot; -&quot;#&quot;     &quot;;@\ "/>
    <numFmt numFmtId="184" formatCode="#"/>
    <numFmt numFmtId="185" formatCode="0;&quot;&quot;"/>
    <numFmt numFmtId="186" formatCode="0\ ;\(0\)\ ;\-\ "/>
    <numFmt numFmtId="187" formatCode="0;&quot;&quot;;\-"/>
    <numFmt numFmtId="188" formatCode="0;\-;\-"/>
    <numFmt numFmtId="189" formatCode="0.000;;\-"/>
    <numFmt numFmtId="190" formatCode="_-#,##0;[Red]\(#,##0\);\-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8.8"/>
      <color indexed="12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3" borderId="1" applyNumberFormat="0" applyAlignment="0" applyProtection="0"/>
    <xf numFmtId="0" fontId="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5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8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184" fontId="0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184" fontId="0" fillId="0" borderId="10" xfId="0" applyNumberForma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185" fontId="0" fillId="0" borderId="11" xfId="0" applyNumberFormat="1" applyBorder="1" applyAlignment="1">
      <alignment/>
    </xf>
    <xf numFmtId="0" fontId="0" fillId="0" borderId="0" xfId="0" applyAlignment="1">
      <alignment/>
    </xf>
    <xf numFmtId="184" fontId="0" fillId="0" borderId="0" xfId="0" applyNumberFormat="1" applyAlignment="1">
      <alignment/>
    </xf>
    <xf numFmtId="187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7" fillId="36" borderId="0" xfId="0" applyFont="1" applyFill="1" applyAlignment="1">
      <alignment/>
    </xf>
    <xf numFmtId="0" fontId="0" fillId="37" borderId="14" xfId="0" applyFill="1" applyBorder="1" applyAlignment="1" applyProtection="1">
      <alignment horizont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183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81" fontId="9" fillId="0" borderId="15" xfId="0" applyNumberFormat="1" applyFont="1" applyBorder="1" applyAlignment="1">
      <alignment horizontal="center" vertical="center"/>
    </xf>
    <xf numFmtId="181" fontId="8" fillId="0" borderId="15" xfId="0" applyNumberFormat="1" applyFont="1" applyBorder="1" applyAlignment="1">
      <alignment horizontal="center" vertical="center"/>
    </xf>
    <xf numFmtId="181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" fontId="10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 applyProtection="1">
      <alignment horizontal="right" vertical="center" wrapText="1"/>
      <protection locked="0"/>
    </xf>
    <xf numFmtId="49" fontId="9" fillId="0" borderId="16" xfId="0" applyNumberFormat="1" applyFont="1" applyBorder="1" applyAlignment="1" applyProtection="1">
      <alignment vertical="center"/>
      <protection locked="0"/>
    </xf>
    <xf numFmtId="1" fontId="8" fillId="0" borderId="15" xfId="0" applyNumberFormat="1" applyFont="1" applyBorder="1" applyAlignment="1">
      <alignment horizontal="center" vertical="center"/>
    </xf>
    <xf numFmtId="0" fontId="7" fillId="37" borderId="14" xfId="0" applyFont="1" applyFill="1" applyBorder="1" applyAlignment="1">
      <alignment horizontal="center"/>
    </xf>
    <xf numFmtId="1" fontId="0" fillId="37" borderId="14" xfId="0" applyNumberFormat="1" applyFill="1" applyBorder="1" applyAlignment="1">
      <alignment horizontal="center"/>
    </xf>
    <xf numFmtId="0" fontId="0" fillId="37" borderId="17" xfId="0" applyFill="1" applyBorder="1" applyAlignment="1" applyProtection="1">
      <alignment horizontal="center"/>
      <protection locked="0"/>
    </xf>
    <xf numFmtId="0" fontId="0" fillId="37" borderId="18" xfId="0" applyFill="1" applyBorder="1" applyAlignment="1">
      <alignment horizontal="center"/>
    </xf>
    <xf numFmtId="187" fontId="8" fillId="0" borderId="15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8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 applyProtection="1">
      <alignment vertical="center"/>
      <protection locked="0"/>
    </xf>
    <xf numFmtId="1" fontId="0" fillId="37" borderId="18" xfId="0" applyNumberFormat="1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187" fontId="8" fillId="0" borderId="21" xfId="0" applyNumberFormat="1" applyFont="1" applyBorder="1" applyAlignment="1">
      <alignment horizontal="center" vertical="center"/>
    </xf>
    <xf numFmtId="184" fontId="0" fillId="0" borderId="22" xfId="0" applyNumberFormat="1" applyBorder="1" applyAlignment="1">
      <alignment wrapText="1"/>
    </xf>
    <xf numFmtId="0" fontId="0" fillId="0" borderId="10" xfId="0" applyBorder="1" applyAlignment="1">
      <alignment wrapText="1"/>
    </xf>
    <xf numFmtId="18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right" wrapText="1"/>
    </xf>
    <xf numFmtId="181" fontId="15" fillId="0" borderId="21" xfId="0" applyNumberFormat="1" applyFont="1" applyBorder="1" applyAlignment="1" applyProtection="1">
      <alignment horizontal="center" vertical="center"/>
      <protection locked="0"/>
    </xf>
    <xf numFmtId="181" fontId="15" fillId="0" borderId="15" xfId="0" applyNumberFormat="1" applyFont="1" applyBorder="1" applyAlignment="1">
      <alignment horizontal="center" vertical="center"/>
    </xf>
    <xf numFmtId="1" fontId="16" fillId="37" borderId="14" xfId="0" applyNumberFormat="1" applyFont="1" applyFill="1" applyBorder="1" applyAlignment="1">
      <alignment horizontal="center" wrapText="1"/>
    </xf>
    <xf numFmtId="0" fontId="17" fillId="38" borderId="0" xfId="0" applyFont="1" applyFill="1" applyAlignment="1">
      <alignment/>
    </xf>
    <xf numFmtId="181" fontId="8" fillId="39" borderId="0" xfId="0" applyNumberFormat="1" applyFont="1" applyFill="1" applyAlignment="1">
      <alignment horizontal="center" vertical="center"/>
    </xf>
    <xf numFmtId="190" fontId="8" fillId="0" borderId="0" xfId="0" applyNumberFormat="1" applyFont="1" applyAlignment="1">
      <alignment horizontal="center" vertical="center"/>
    </xf>
    <xf numFmtId="0" fontId="57" fillId="40" borderId="25" xfId="0" applyFont="1" applyFill="1" applyBorder="1" applyAlignment="1">
      <alignment vertical="center"/>
    </xf>
    <xf numFmtId="0" fontId="58" fillId="40" borderId="26" xfId="0" applyFont="1" applyFill="1" applyBorder="1" applyAlignment="1">
      <alignment vertical="center"/>
    </xf>
    <xf numFmtId="0" fontId="59" fillId="40" borderId="26" xfId="0" applyFont="1" applyFill="1" applyBorder="1" applyAlignment="1">
      <alignment horizontal="right" vertical="center"/>
    </xf>
    <xf numFmtId="0" fontId="60" fillId="40" borderId="27" xfId="0" applyFont="1" applyFill="1" applyBorder="1" applyAlignment="1" quotePrefix="1">
      <alignment horizontal="right" vertical="center"/>
    </xf>
    <xf numFmtId="0" fontId="0" fillId="37" borderId="14" xfId="0" applyFont="1" applyFill="1" applyBorder="1" applyAlignment="1">
      <alignment horizontal="center"/>
    </xf>
    <xf numFmtId="181" fontId="0" fillId="0" borderId="28" xfId="0" applyNumberFormat="1" applyBorder="1" applyAlignment="1">
      <alignment/>
    </xf>
    <xf numFmtId="187" fontId="0" fillId="0" borderId="28" xfId="0" applyNumberFormat="1" applyBorder="1" applyAlignment="1">
      <alignment horizontal="center"/>
    </xf>
    <xf numFmtId="0" fontId="0" fillId="0" borderId="29" xfId="0" applyBorder="1" applyAlignment="1">
      <alignment wrapText="1"/>
    </xf>
    <xf numFmtId="185" fontId="0" fillId="0" borderId="30" xfId="0" applyNumberFormat="1" applyBorder="1" applyAlignment="1">
      <alignment horizontal="center" wrapText="1"/>
    </xf>
    <xf numFmtId="0" fontId="8" fillId="0" borderId="15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7" borderId="15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31" xfId="0" applyFill="1" applyBorder="1" applyAlignment="1" applyProtection="1">
      <alignment horizontal="center"/>
      <protection locked="0"/>
    </xf>
    <xf numFmtId="0" fontId="0" fillId="37" borderId="32" xfId="0" applyFill="1" applyBorder="1" applyAlignment="1" applyProtection="1">
      <alignment horizontal="center"/>
      <protection locked="0"/>
    </xf>
    <xf numFmtId="0" fontId="7" fillId="37" borderId="31" xfId="0" applyFont="1" applyFill="1" applyBorder="1" applyAlignment="1">
      <alignment horizontal="center"/>
    </xf>
    <xf numFmtId="0" fontId="7" fillId="37" borderId="33" xfId="0" applyFont="1" applyFill="1" applyBorder="1" applyAlignment="1">
      <alignment horizontal="center"/>
    </xf>
    <xf numFmtId="0" fontId="0" fillId="37" borderId="34" xfId="0" applyFill="1" applyBorder="1" applyAlignment="1" applyProtection="1">
      <alignment horizontal="center"/>
      <protection locked="0"/>
    </xf>
    <xf numFmtId="0" fontId="0" fillId="37" borderId="35" xfId="0" applyFill="1" applyBorder="1" applyAlignment="1" applyProtection="1">
      <alignment horizontal="center"/>
      <protection locked="0"/>
    </xf>
    <xf numFmtId="0" fontId="0" fillId="37" borderId="36" xfId="0" applyFill="1" applyBorder="1" applyAlignment="1" applyProtection="1">
      <alignment horizontal="center"/>
      <protection locked="0"/>
    </xf>
    <xf numFmtId="0" fontId="0" fillId="37" borderId="14" xfId="0" applyFill="1" applyBorder="1" applyAlignment="1" applyProtection="1">
      <alignment horizontal="center"/>
      <protection locked="0"/>
    </xf>
    <xf numFmtId="0" fontId="0" fillId="37" borderId="37" xfId="0" applyFill="1" applyBorder="1" applyAlignment="1" applyProtection="1">
      <alignment horizontal="center"/>
      <protection locked="0"/>
    </xf>
    <xf numFmtId="0" fontId="0" fillId="37" borderId="20" xfId="0" applyFill="1" applyBorder="1" applyAlignment="1" applyProtection="1">
      <alignment horizontal="center"/>
      <protection locked="0"/>
    </xf>
    <xf numFmtId="0" fontId="0" fillId="37" borderId="38" xfId="0" applyFill="1" applyBorder="1" applyAlignment="1" applyProtection="1">
      <alignment horizontal="center"/>
      <protection locked="0"/>
    </xf>
    <xf numFmtId="0" fontId="0" fillId="37" borderId="17" xfId="0" applyFill="1" applyBorder="1" applyAlignment="1" applyProtection="1">
      <alignment horizontal="center"/>
      <protection locked="0"/>
    </xf>
    <xf numFmtId="0" fontId="0" fillId="37" borderId="39" xfId="0" applyFill="1" applyBorder="1" applyAlignment="1" applyProtection="1">
      <alignment horizontal="center"/>
      <protection locked="0"/>
    </xf>
    <xf numFmtId="0" fontId="0" fillId="37" borderId="12" xfId="0" applyFill="1" applyBorder="1" applyAlignment="1" applyProtection="1">
      <alignment horizontal="center"/>
      <protection locked="0"/>
    </xf>
    <xf numFmtId="0" fontId="0" fillId="37" borderId="40" xfId="0" applyFill="1" applyBorder="1" applyAlignment="1" applyProtection="1">
      <alignment horizontal="center"/>
      <protection locked="0"/>
    </xf>
    <xf numFmtId="0" fontId="0" fillId="37" borderId="41" xfId="0" applyFill="1" applyBorder="1" applyAlignment="1" applyProtection="1">
      <alignment horizontal="center"/>
      <protection locked="0"/>
    </xf>
    <xf numFmtId="0" fontId="0" fillId="37" borderId="42" xfId="0" applyFill="1" applyBorder="1" applyAlignment="1" applyProtection="1">
      <alignment horizontal="center"/>
      <protection locked="0"/>
    </xf>
    <xf numFmtId="0" fontId="7" fillId="37" borderId="39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0" fillId="37" borderId="33" xfId="0" applyFill="1" applyBorder="1" applyAlignment="1" applyProtection="1">
      <alignment horizontal="center"/>
      <protection locked="0"/>
    </xf>
    <xf numFmtId="0" fontId="0" fillId="37" borderId="15" xfId="0" applyFill="1" applyBorder="1" applyAlignment="1" applyProtection="1">
      <alignment horizontal="center" wrapText="1"/>
      <protection locked="0"/>
    </xf>
    <xf numFmtId="180" fontId="0" fillId="37" borderId="15" xfId="0" applyNumberFormat="1" applyFill="1" applyBorder="1" applyAlignment="1" applyProtection="1">
      <alignment horizontal="center" wrapText="1"/>
      <protection locked="0"/>
    </xf>
    <xf numFmtId="0" fontId="0" fillId="37" borderId="39" xfId="0" applyFill="1" applyBorder="1" applyAlignment="1" applyProtection="1">
      <alignment horizontal="center" wrapText="1"/>
      <protection locked="0"/>
    </xf>
    <xf numFmtId="0" fontId="0" fillId="37" borderId="12" xfId="0" applyFill="1" applyBorder="1" applyAlignment="1" applyProtection="1">
      <alignment horizontal="center" wrapText="1"/>
      <protection locked="0"/>
    </xf>
    <xf numFmtId="0" fontId="0" fillId="37" borderId="15" xfId="0" applyFill="1" applyBorder="1" applyAlignment="1" applyProtection="1">
      <alignment horizontal="center"/>
      <protection locked="0"/>
    </xf>
    <xf numFmtId="14" fontId="0" fillId="37" borderId="15" xfId="0" applyNumberFormat="1" applyFill="1" applyBorder="1" applyAlignment="1" applyProtection="1">
      <alignment horizontal="center" wrapText="1"/>
      <protection locked="0"/>
    </xf>
    <xf numFmtId="0" fontId="7" fillId="37" borderId="32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e 1" xfId="46"/>
    <cellStyle name="Emphase 2" xfId="47"/>
    <cellStyle name="Emphase 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en hypertexte 2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itre 1" xfId="67"/>
    <cellStyle name="Titre 1 1" xfId="68"/>
    <cellStyle name="Titre 1 1 1" xfId="69"/>
    <cellStyle name="Titre de la feuille" xfId="70"/>
    <cellStyle name="Total" xfId="71"/>
    <cellStyle name="Warning Text" xfId="72"/>
  </cellStyles>
  <dxfs count="17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D9D9"/>
      <rgbColor rgb="0099CC00"/>
      <rgbColor rgb="00FFCC00"/>
      <rgbColor rgb="00FF9900"/>
      <rgbColor rgb="00FF4040"/>
      <rgbColor rgb="00666699"/>
      <rgbColor rgb="0066B38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showGridLines="0" zoomScaleSheetLayoutView="100" zoomScalePageLayoutView="0" workbookViewId="0" topLeftCell="A1">
      <selection activeCell="B1" sqref="B1:G1"/>
    </sheetView>
  </sheetViews>
  <sheetFormatPr defaultColWidth="11.421875" defaultRowHeight="12.75"/>
  <cols>
    <col min="1" max="13" width="8.7109375" style="0" customWidth="1"/>
    <col min="14" max="14" width="8.7109375" style="27" customWidth="1"/>
    <col min="15" max="17" width="8.7109375" style="1" customWidth="1"/>
    <col min="18" max="18" width="8.7109375" style="0" customWidth="1"/>
    <col min="19" max="19" width="16.57421875" style="27" customWidth="1"/>
  </cols>
  <sheetData>
    <row r="1" spans="1:11" ht="18">
      <c r="A1" s="54" t="s">
        <v>6</v>
      </c>
      <c r="B1" s="80" t="s">
        <v>7</v>
      </c>
      <c r="C1" s="80"/>
      <c r="D1" s="80"/>
      <c r="E1" s="80"/>
      <c r="F1" s="80"/>
      <c r="G1" s="80"/>
      <c r="H1" s="54"/>
      <c r="I1" s="54"/>
      <c r="J1" s="54" t="s">
        <v>8</v>
      </c>
      <c r="K1" s="55" t="s">
        <v>9</v>
      </c>
    </row>
    <row r="2" spans="1:11" ht="12.75">
      <c r="A2" s="54" t="s">
        <v>10</v>
      </c>
      <c r="B2" s="81" t="s">
        <v>11</v>
      </c>
      <c r="C2" s="81"/>
      <c r="D2" s="81"/>
      <c r="E2" s="81"/>
      <c r="F2" s="81"/>
      <c r="G2" s="81"/>
      <c r="H2" s="54"/>
      <c r="I2" s="54"/>
      <c r="J2" s="54" t="s">
        <v>12</v>
      </c>
      <c r="K2" s="55" t="s">
        <v>13</v>
      </c>
    </row>
    <row r="3" spans="1:8" ht="12.75">
      <c r="A3" s="54" t="s">
        <v>14</v>
      </c>
      <c r="B3" s="81" t="s">
        <v>15</v>
      </c>
      <c r="C3" s="81"/>
      <c r="D3" s="81"/>
      <c r="E3" s="81"/>
      <c r="F3" s="81"/>
      <c r="G3" s="81"/>
      <c r="H3" s="54"/>
    </row>
    <row r="4" spans="1:8" ht="12.75">
      <c r="A4" s="54"/>
      <c r="B4" s="54"/>
      <c r="C4" s="54"/>
      <c r="H4" s="54"/>
    </row>
    <row r="5" ht="15">
      <c r="A5" s="56"/>
    </row>
    <row r="6" spans="14:19" ht="12.75">
      <c r="N6"/>
      <c r="O6"/>
      <c r="P6"/>
      <c r="Q6"/>
      <c r="S6"/>
    </row>
    <row r="7" spans="1:17" ht="20.25" customHeight="1">
      <c r="A7" s="57" t="s">
        <v>16</v>
      </c>
      <c r="B7" s="58"/>
      <c r="C7" s="58" t="s">
        <v>5</v>
      </c>
      <c r="D7" s="55" t="s">
        <v>17</v>
      </c>
      <c r="G7" s="58"/>
      <c r="H7" s="58"/>
      <c r="I7" t="s">
        <v>18</v>
      </c>
      <c r="J7" s="58"/>
      <c r="L7" s="59"/>
      <c r="O7" s="60"/>
      <c r="P7" s="60"/>
      <c r="Q7" s="58"/>
    </row>
    <row r="8" spans="1:19" s="3" customFormat="1" ht="7.5" customHeight="1">
      <c r="A8" s="61"/>
      <c r="B8" s="58"/>
      <c r="C8" s="58"/>
      <c r="D8" s="55"/>
      <c r="G8" s="58"/>
      <c r="H8" s="58"/>
      <c r="I8" s="58"/>
      <c r="K8"/>
      <c r="L8" s="58"/>
      <c r="N8" s="59"/>
      <c r="Q8" s="60"/>
      <c r="R8" s="60"/>
      <c r="S8" s="58"/>
    </row>
    <row r="9" spans="3:13" s="3" customFormat="1" ht="12.75" customHeight="1">
      <c r="C9" s="54" t="s">
        <v>19</v>
      </c>
      <c r="D9" s="55" t="s">
        <v>20</v>
      </c>
      <c r="H9" s="54" t="s">
        <v>21</v>
      </c>
      <c r="I9" s="55" t="s">
        <v>22</v>
      </c>
      <c r="L9" s="54" t="s">
        <v>23</v>
      </c>
      <c r="M9" s="55" t="s">
        <v>24</v>
      </c>
    </row>
    <row r="10" spans="3:19" s="55" customFormat="1" ht="12.75" customHeight="1">
      <c r="C10" s="54" t="s">
        <v>25</v>
      </c>
      <c r="D10" s="55" t="s">
        <v>26</v>
      </c>
      <c r="E10" s="1"/>
      <c r="H10" s="54" t="s">
        <v>27</v>
      </c>
      <c r="I10" s="55" t="s">
        <v>28</v>
      </c>
      <c r="K10" s="1"/>
      <c r="M10" s="55" t="s">
        <v>29</v>
      </c>
      <c r="N10" s="1"/>
      <c r="P10"/>
      <c r="R10" s="62"/>
      <c r="S10"/>
    </row>
    <row r="11" spans="3:19" ht="12.75" customHeight="1">
      <c r="C11" s="54" t="s">
        <v>30</v>
      </c>
      <c r="D11" s="55" t="s">
        <v>20</v>
      </c>
      <c r="E11" s="1"/>
      <c r="H11" s="54" t="s">
        <v>31</v>
      </c>
      <c r="I11" s="55" t="s">
        <v>32</v>
      </c>
      <c r="J11" s="55"/>
      <c r="K11" s="1"/>
      <c r="M11" s="55" t="s">
        <v>33</v>
      </c>
      <c r="N11" s="1"/>
      <c r="O11" s="55"/>
      <c r="Q11" s="63"/>
      <c r="R11" s="62"/>
      <c r="S11"/>
    </row>
    <row r="12" spans="3:19" ht="12.75" customHeight="1">
      <c r="C12" s="54" t="s">
        <v>34</v>
      </c>
      <c r="D12" s="62" t="s">
        <v>35</v>
      </c>
      <c r="J12" s="1"/>
      <c r="K12" s="1"/>
      <c r="N12"/>
      <c r="S12"/>
    </row>
    <row r="13" spans="7:19" ht="13.5" customHeight="1"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5:19" ht="13.5" customHeight="1">
      <c r="E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7" ht="20.25" customHeight="1">
      <c r="A15" s="57" t="s">
        <v>36</v>
      </c>
      <c r="B15" s="58"/>
      <c r="C15" s="58" t="s">
        <v>5</v>
      </c>
      <c r="D15" s="55" t="s">
        <v>17</v>
      </c>
      <c r="G15" s="58"/>
      <c r="H15" s="58"/>
      <c r="I15" t="s">
        <v>18</v>
      </c>
      <c r="J15" s="58"/>
      <c r="L15" s="59"/>
      <c r="O15" s="60"/>
      <c r="P15" s="60"/>
      <c r="Q15" s="58"/>
    </row>
    <row r="16" spans="1:19" ht="7.5" customHeight="1">
      <c r="A16" s="61"/>
      <c r="B16" s="58"/>
      <c r="C16" s="58"/>
      <c r="D16" s="55"/>
      <c r="G16" s="58"/>
      <c r="H16" s="58"/>
      <c r="I16" s="58"/>
      <c r="L16" s="58"/>
      <c r="N16" s="59"/>
      <c r="Q16" s="60"/>
      <c r="R16" s="60"/>
      <c r="S16" s="58"/>
    </row>
    <row r="17" spans="3:13" s="1" customFormat="1" ht="12.75" customHeight="1">
      <c r="C17" s="54" t="s">
        <v>19</v>
      </c>
      <c r="D17" s="55" t="s">
        <v>37</v>
      </c>
      <c r="H17" s="54" t="s">
        <v>21</v>
      </c>
      <c r="I17" s="55" t="s">
        <v>38</v>
      </c>
      <c r="L17" s="54" t="s">
        <v>23</v>
      </c>
      <c r="M17" s="55" t="s">
        <v>39</v>
      </c>
    </row>
    <row r="18" spans="3:19" s="1" customFormat="1" ht="12.75" customHeight="1">
      <c r="C18" s="54" t="s">
        <v>25</v>
      </c>
      <c r="D18" s="55" t="s">
        <v>40</v>
      </c>
      <c r="H18" s="54" t="s">
        <v>27</v>
      </c>
      <c r="I18" s="55" t="s">
        <v>41</v>
      </c>
      <c r="J18" s="55"/>
      <c r="M18" s="55" t="s">
        <v>42</v>
      </c>
      <c r="P18"/>
      <c r="Q18" s="55"/>
      <c r="R18" s="62"/>
      <c r="S18"/>
    </row>
    <row r="19" spans="3:19" s="1" customFormat="1" ht="12.75" customHeight="1">
      <c r="C19" s="54" t="s">
        <v>30</v>
      </c>
      <c r="D19" s="55" t="s">
        <v>37</v>
      </c>
      <c r="H19" s="54" t="s">
        <v>31</v>
      </c>
      <c r="I19" s="55" t="s">
        <v>43</v>
      </c>
      <c r="J19" s="55"/>
      <c r="M19" s="55" t="s">
        <v>44</v>
      </c>
      <c r="O19" s="55"/>
      <c r="Q19" s="63"/>
      <c r="R19" s="62"/>
      <c r="S19"/>
    </row>
    <row r="20" spans="3:19" s="1" customFormat="1" ht="12.75" customHeight="1">
      <c r="C20" s="54" t="s">
        <v>34</v>
      </c>
      <c r="D20" s="62" t="s">
        <v>45</v>
      </c>
      <c r="M20"/>
      <c r="N20"/>
      <c r="S20"/>
    </row>
    <row r="21" spans="7:19" s="1" customFormat="1" ht="13.5" customHeight="1"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5:19" s="1" customFormat="1" ht="13.5" customHeight="1">
      <c r="E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7" s="1" customFormat="1" ht="20.25" customHeight="1">
      <c r="A23" s="57" t="s">
        <v>46</v>
      </c>
      <c r="B23" s="58"/>
      <c r="C23" s="58" t="s">
        <v>5</v>
      </c>
      <c r="D23" s="55"/>
      <c r="G23" s="58"/>
      <c r="H23" s="58"/>
      <c r="I23"/>
      <c r="J23" s="58"/>
      <c r="L23" s="59"/>
      <c r="O23" s="60"/>
      <c r="P23" s="60"/>
      <c r="Q23" s="58"/>
    </row>
    <row r="24" spans="1:19" s="1" customFormat="1" ht="7.5" customHeight="1">
      <c r="A24" s="61"/>
      <c r="B24" s="58"/>
      <c r="C24" s="58"/>
      <c r="D24" s="55"/>
      <c r="G24" s="58"/>
      <c r="H24" s="58"/>
      <c r="I24" s="58"/>
      <c r="K24"/>
      <c r="L24" s="58"/>
      <c r="N24" s="59"/>
      <c r="Q24" s="60"/>
      <c r="R24" s="60"/>
      <c r="S24" s="58"/>
    </row>
    <row r="25" spans="3:13" s="1" customFormat="1" ht="12.75" customHeight="1">
      <c r="C25" s="54" t="s">
        <v>19</v>
      </c>
      <c r="D25" s="55"/>
      <c r="H25" s="54" t="s">
        <v>21</v>
      </c>
      <c r="I25" s="55"/>
      <c r="L25" s="54"/>
      <c r="M25" s="55" t="s">
        <v>47</v>
      </c>
    </row>
    <row r="26" spans="3:19" s="1" customFormat="1" ht="12.75" customHeight="1">
      <c r="C26" s="54" t="s">
        <v>25</v>
      </c>
      <c r="D26" s="55"/>
      <c r="H26" s="54" t="s">
        <v>27</v>
      </c>
      <c r="I26" s="55"/>
      <c r="J26" s="55"/>
      <c r="M26" s="55"/>
      <c r="P26"/>
      <c r="Q26" s="55"/>
      <c r="R26" s="62"/>
      <c r="S26"/>
    </row>
    <row r="27" spans="3:19" s="1" customFormat="1" ht="12.75" customHeight="1">
      <c r="C27" s="54" t="s">
        <v>30</v>
      </c>
      <c r="D27" s="55"/>
      <c r="H27" s="54" t="s">
        <v>31</v>
      </c>
      <c r="I27" s="55"/>
      <c r="J27" s="55"/>
      <c r="M27" s="55"/>
      <c r="O27" s="55"/>
      <c r="Q27" s="63"/>
      <c r="R27" s="62"/>
      <c r="S27"/>
    </row>
    <row r="28" spans="3:19" s="1" customFormat="1" ht="12.75" customHeight="1">
      <c r="C28" s="54" t="s">
        <v>34</v>
      </c>
      <c r="D28" s="62"/>
      <c r="M28"/>
      <c r="N28"/>
      <c r="S28"/>
    </row>
    <row r="29" spans="7:19" s="1" customFormat="1" ht="13.5" customHeight="1"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5:19" s="1" customFormat="1" ht="13.5" customHeight="1">
      <c r="E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7" s="1" customFormat="1" ht="20.25" customHeight="1">
      <c r="A31" s="57" t="s">
        <v>48</v>
      </c>
      <c r="B31" s="58"/>
      <c r="C31" s="58" t="s">
        <v>5</v>
      </c>
      <c r="D31" s="55"/>
      <c r="G31" s="58"/>
      <c r="H31" s="58"/>
      <c r="I31"/>
      <c r="J31" s="58"/>
      <c r="L31" s="59"/>
      <c r="O31" s="60"/>
      <c r="P31" s="60"/>
      <c r="Q31" s="58"/>
    </row>
    <row r="32" spans="1:19" s="1" customFormat="1" ht="7.5" customHeight="1">
      <c r="A32" s="61"/>
      <c r="B32" s="58"/>
      <c r="C32" s="58"/>
      <c r="D32" s="55"/>
      <c r="G32" s="58"/>
      <c r="H32" s="58"/>
      <c r="I32" s="58"/>
      <c r="K32"/>
      <c r="L32" s="58"/>
      <c r="N32" s="59"/>
      <c r="Q32" s="60"/>
      <c r="R32" s="60"/>
      <c r="S32" s="58"/>
    </row>
    <row r="33" spans="3:13" s="1" customFormat="1" ht="12.75" customHeight="1">
      <c r="C33" s="54" t="s">
        <v>19</v>
      </c>
      <c r="D33" s="55"/>
      <c r="H33" s="54" t="s">
        <v>21</v>
      </c>
      <c r="I33" s="55"/>
      <c r="L33" s="54"/>
      <c r="M33" s="55" t="s">
        <v>47</v>
      </c>
    </row>
    <row r="34" spans="3:19" s="1" customFormat="1" ht="12.75" customHeight="1">
      <c r="C34" s="54" t="s">
        <v>25</v>
      </c>
      <c r="D34" s="55"/>
      <c r="H34" s="54" t="s">
        <v>27</v>
      </c>
      <c r="I34" s="55"/>
      <c r="J34" s="55"/>
      <c r="M34" s="55"/>
      <c r="P34"/>
      <c r="Q34" s="55"/>
      <c r="R34" s="62"/>
      <c r="S34"/>
    </row>
    <row r="35" spans="3:19" s="1" customFormat="1" ht="12.75" customHeight="1">
      <c r="C35" s="54" t="s">
        <v>30</v>
      </c>
      <c r="D35" s="55"/>
      <c r="H35" s="54" t="s">
        <v>31</v>
      </c>
      <c r="I35" s="55"/>
      <c r="J35" s="55"/>
      <c r="M35" s="55"/>
      <c r="O35" s="55"/>
      <c r="Q35" s="63"/>
      <c r="R35" s="62"/>
      <c r="S35"/>
    </row>
    <row r="36" spans="3:19" s="1" customFormat="1" ht="12.75" customHeight="1">
      <c r="C36" s="54" t="s">
        <v>34</v>
      </c>
      <c r="D36" s="62"/>
      <c r="M36"/>
      <c r="N36"/>
      <c r="S36"/>
    </row>
    <row r="37" spans="7:19" s="1" customFormat="1" ht="13.5" customHeight="1"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5:19" s="1" customFormat="1" ht="13.5" customHeight="1">
      <c r="E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s="1" customFormat="1" ht="12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 s="27"/>
      <c r="R39"/>
      <c r="S39" s="27"/>
    </row>
    <row r="40" spans="1:19" s="1" customFormat="1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 s="27"/>
      <c r="R40"/>
      <c r="S40" s="27"/>
    </row>
    <row r="41" spans="1:19" s="1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 s="27"/>
      <c r="R41"/>
      <c r="S41" s="27"/>
    </row>
    <row r="42" spans="1:19" s="1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27"/>
      <c r="R42"/>
      <c r="S42" s="27"/>
    </row>
    <row r="43" spans="1:19" s="1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27"/>
      <c r="R43"/>
      <c r="S43" s="27"/>
    </row>
    <row r="44" spans="1:19" s="1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27"/>
      <c r="R44"/>
      <c r="S44" s="27"/>
    </row>
    <row r="45" spans="1:19" s="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27"/>
      <c r="R45"/>
      <c r="S45" s="27"/>
    </row>
    <row r="46" spans="1:19" s="1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27"/>
      <c r="R46"/>
      <c r="S46" s="27"/>
    </row>
    <row r="47" spans="1:19" s="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27"/>
      <c r="R47"/>
      <c r="S47" s="27"/>
    </row>
    <row r="48" spans="1:19" s="1" customFormat="1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27"/>
      <c r="R48"/>
      <c r="S48" s="27"/>
    </row>
    <row r="49" spans="1:19" s="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27"/>
      <c r="R49"/>
      <c r="S49" s="27"/>
    </row>
    <row r="50" spans="1:19" s="1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27"/>
      <c r="R50"/>
      <c r="S50" s="27"/>
    </row>
    <row r="51" spans="1:19" s="1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27"/>
      <c r="R51"/>
      <c r="S51" s="27"/>
    </row>
    <row r="52" spans="1:19" s="1" customFormat="1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27"/>
      <c r="R52"/>
      <c r="S52" s="27"/>
    </row>
    <row r="53" spans="1:19" s="1" customFormat="1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27"/>
      <c r="R53"/>
      <c r="S53" s="27"/>
    </row>
    <row r="54" spans="1:19" s="1" customFormat="1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27"/>
      <c r="R54"/>
      <c r="S54" s="27"/>
    </row>
    <row r="55" spans="1:19" s="1" customFormat="1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27"/>
      <c r="R55"/>
      <c r="S55" s="27"/>
    </row>
    <row r="56" spans="1:19" s="1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27"/>
      <c r="R56"/>
      <c r="S56" s="27"/>
    </row>
    <row r="57" spans="1:1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27"/>
      <c r="R57"/>
      <c r="S57" s="27"/>
    </row>
    <row r="58" spans="1:1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27"/>
      <c r="R58"/>
      <c r="S58" s="27"/>
    </row>
    <row r="59" spans="1:19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27"/>
      <c r="R59"/>
      <c r="S59" s="27"/>
    </row>
    <row r="60" spans="1:19" s="1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27"/>
      <c r="R60"/>
      <c r="S60" s="27"/>
    </row>
    <row r="61" spans="1:19" s="1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27"/>
      <c r="R61"/>
      <c r="S61" s="27"/>
    </row>
    <row r="62" spans="1:19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27"/>
      <c r="R62"/>
      <c r="S62" s="27"/>
    </row>
    <row r="63" spans="1:19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27"/>
      <c r="R63"/>
      <c r="S63" s="27"/>
    </row>
    <row r="64" spans="1:19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27"/>
      <c r="R64"/>
      <c r="S64" s="27"/>
    </row>
    <row r="65" spans="1:19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27"/>
      <c r="R65"/>
      <c r="S65" s="27"/>
    </row>
    <row r="66" spans="1:19" s="1" customFormat="1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27"/>
      <c r="R66"/>
      <c r="S66" s="27"/>
    </row>
    <row r="67" spans="1:19" s="1" customFormat="1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27"/>
      <c r="R67"/>
      <c r="S67" s="27"/>
    </row>
    <row r="68" spans="1:19" s="1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27"/>
      <c r="R68"/>
      <c r="S68" s="27"/>
    </row>
    <row r="69" spans="1:19" s="1" customFormat="1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27"/>
      <c r="R69"/>
      <c r="S69" s="27"/>
    </row>
    <row r="70" spans="1:19" s="1" customFormat="1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27"/>
      <c r="R70"/>
      <c r="S70" s="27"/>
    </row>
    <row r="71" spans="1:19" s="1" customFormat="1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27"/>
      <c r="R71"/>
      <c r="S71" s="27"/>
    </row>
    <row r="72" spans="1:19" s="1" customFormat="1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27"/>
      <c r="R72"/>
      <c r="S72" s="27"/>
    </row>
    <row r="73" spans="1:19" s="1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27"/>
      <c r="R73"/>
      <c r="S73" s="27"/>
    </row>
    <row r="74" spans="1:19" s="1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27"/>
      <c r="R74"/>
      <c r="S74" s="27"/>
    </row>
    <row r="75" spans="1:19" s="1" customFormat="1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27"/>
      <c r="R75"/>
      <c r="S75" s="27"/>
    </row>
    <row r="76" spans="1:19" s="1" customFormat="1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27"/>
      <c r="R76"/>
      <c r="S76" s="27"/>
    </row>
    <row r="77" spans="1:19" s="1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27"/>
      <c r="R77"/>
      <c r="S77" s="27"/>
    </row>
    <row r="78" spans="1:19" s="1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27"/>
      <c r="R78"/>
      <c r="S78" s="27"/>
    </row>
    <row r="79" spans="1:19" s="1" customFormat="1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27"/>
      <c r="R79"/>
      <c r="S79" s="27"/>
    </row>
    <row r="80" spans="1:19" s="1" customFormat="1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27"/>
      <c r="R80"/>
      <c r="S80" s="27"/>
    </row>
    <row r="81" spans="1:19" s="1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27"/>
      <c r="R81"/>
      <c r="S81" s="27"/>
    </row>
    <row r="82" spans="1:19" s="1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27"/>
      <c r="R82"/>
      <c r="S82" s="27"/>
    </row>
    <row r="83" spans="1:19" s="1" customFormat="1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 s="27"/>
      <c r="R83"/>
      <c r="S83" s="27"/>
    </row>
    <row r="84" spans="1:19" s="1" customFormat="1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 s="27"/>
      <c r="R84"/>
      <c r="S84" s="27"/>
    </row>
    <row r="85" spans="1:19" s="1" customFormat="1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 s="27"/>
      <c r="R85"/>
      <c r="S85" s="27"/>
    </row>
    <row r="86" spans="1:19" s="1" customFormat="1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 s="27"/>
      <c r="R86"/>
      <c r="S86" s="27"/>
    </row>
    <row r="87" spans="1:19" s="1" customFormat="1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 s="27"/>
      <c r="R87"/>
      <c r="S87" s="27"/>
    </row>
    <row r="88" spans="1:19" s="1" customFormat="1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 s="27"/>
      <c r="R88"/>
      <c r="S88" s="27"/>
    </row>
    <row r="89" spans="1:19" s="1" customFormat="1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 s="27"/>
      <c r="R89"/>
      <c r="S89" s="27"/>
    </row>
    <row r="90" spans="1:1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 s="27"/>
      <c r="R90"/>
      <c r="S90" s="27"/>
    </row>
    <row r="91" spans="1:1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 s="27"/>
      <c r="R91"/>
      <c r="S91" s="27"/>
    </row>
    <row r="92" spans="1:19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 s="27"/>
      <c r="R92"/>
      <c r="S92" s="27"/>
    </row>
    <row r="93" spans="1:19" s="1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 s="27"/>
      <c r="R93"/>
      <c r="S93" s="27"/>
    </row>
    <row r="94" spans="1:19" s="1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 s="27"/>
      <c r="R94"/>
      <c r="S94" s="27"/>
    </row>
    <row r="95" spans="1:19" s="1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 s="27"/>
      <c r="R95"/>
      <c r="S95" s="27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sheetProtection selectLockedCells="1" selectUnlockedCells="1"/>
  <mergeCells count="3">
    <mergeCell ref="B1:G1"/>
    <mergeCell ref="B2:G2"/>
    <mergeCell ref="B3:G3"/>
  </mergeCells>
  <dataValidations count="2">
    <dataValidation type="decimal" allowBlank="1" showErrorMessage="1" sqref="H16 H8:H9">
      <formula1>0</formula1>
      <formula2>200</formula2>
    </dataValidation>
    <dataValidation showErrorMessage="1" sqref="Q11 I10:I12 D10:D13 N11:N12 R11:R12"/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r:id="rId1"/>
  <headerFooter alignWithMargins="0">
    <oddHeader xml:space="preserve">&amp;LCompetition Information&amp;C&amp;R 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115" zoomScaleNormal="115" zoomScalePageLayoutView="0" workbookViewId="0" topLeftCell="C4">
      <selection activeCell="A3" sqref="A3"/>
    </sheetView>
  </sheetViews>
  <sheetFormatPr defaultColWidth="11.421875" defaultRowHeight="12.75"/>
  <cols>
    <col min="1" max="1" width="9.421875" style="0" customWidth="1"/>
    <col min="2" max="2" width="18.28125" style="0" customWidth="1"/>
    <col min="3" max="3" width="15.8515625" style="0" customWidth="1"/>
    <col min="4" max="4" width="11.00390625" style="0" customWidth="1"/>
    <col min="5" max="5" width="11.421875" style="0" customWidth="1"/>
    <col min="6" max="6" width="8.7109375" style="0" customWidth="1"/>
    <col min="7" max="7" width="11.421875" style="0" customWidth="1"/>
    <col min="8" max="9" width="11.421875" style="0" hidden="1" customWidth="1"/>
    <col min="10" max="11" width="11.421875" style="0" customWidth="1"/>
    <col min="12" max="12" width="10.00390625" style="0" customWidth="1"/>
    <col min="13" max="19" width="11.421875" style="4" customWidth="1"/>
    <col min="20" max="20" width="3.57421875" style="0" customWidth="1"/>
  </cols>
  <sheetData>
    <row r="1" spans="1:3" ht="12.75">
      <c r="A1" s="19" t="s">
        <v>153</v>
      </c>
      <c r="B1" s="3"/>
      <c r="C1" s="3"/>
    </row>
    <row r="2" ht="13.5" thickBot="1"/>
    <row r="3" spans="1:4" s="8" customFormat="1" ht="13.5" thickBot="1">
      <c r="A3" s="53" t="s">
        <v>54</v>
      </c>
      <c r="B3" s="52" t="s">
        <v>154</v>
      </c>
      <c r="C3" s="52" t="s">
        <v>60</v>
      </c>
      <c r="D3" s="78" t="s">
        <v>155</v>
      </c>
    </row>
    <row r="4" spans="1:4" ht="12.75" customHeight="1">
      <c r="A4" s="51" t="s">
        <v>120</v>
      </c>
      <c r="B4" s="50">
        <f>SUMIF(A14:A33,A4,M14:M33)</f>
        <v>28</v>
      </c>
      <c r="C4" s="50">
        <f ca="1">IF(D4&gt;0,RANK(B4,OFFSET(B3,1,0,C35,1)),"")</f>
        <v>4</v>
      </c>
      <c r="D4" s="75">
        <f>COUNTIF(F14:F33,CONCATENATE(A4,"_M"))</f>
        <v>1</v>
      </c>
    </row>
    <row r="5" spans="1:4" ht="12.75" customHeight="1">
      <c r="A5" s="51" t="s">
        <v>69</v>
      </c>
      <c r="B5" s="50">
        <f>SUMIF(A14:A33,A5,M14:M33)</f>
        <v>109</v>
      </c>
      <c r="C5" s="50">
        <f ca="1">IF(D5&gt;0,RANK(B5,OFFSET(B3,1,0,C35,1)),"")</f>
        <v>2</v>
      </c>
      <c r="D5" s="75">
        <f>COUNTIF(F14:F33,CONCATENATE(A5,"_M"))</f>
        <v>4</v>
      </c>
    </row>
    <row r="6" spans="1:4" ht="12.75" customHeight="1">
      <c r="A6" s="51" t="s">
        <v>11</v>
      </c>
      <c r="B6" s="50">
        <f>SUMIF(A14:A33,A6,M14:M33)</f>
        <v>44</v>
      </c>
      <c r="C6" s="50">
        <f ca="1">IF(D6&gt;0,RANK(B6,OFFSET(B3,1,0,C35,1)),"")</f>
        <v>3</v>
      </c>
      <c r="D6" s="75">
        <f>COUNTIF(F14:F33,CONCATENATE(A6,"_M"))</f>
        <v>2</v>
      </c>
    </row>
    <row r="7" spans="1:4" ht="12.75" customHeight="1">
      <c r="A7" s="51" t="s">
        <v>64</v>
      </c>
      <c r="B7" s="50">
        <f>SUMIF(A14:A33,A7,M14:M33)</f>
        <v>183</v>
      </c>
      <c r="C7" s="50">
        <f ca="1">IF(D7&gt;0,RANK(B7,OFFSET(B3,1,0,C35,1)),"")</f>
        <v>1</v>
      </c>
      <c r="D7" s="75">
        <f>COUNTIF(F14:F33,CONCATENATE(A7,"_M"))</f>
        <v>8</v>
      </c>
    </row>
    <row r="8" spans="1:4" ht="12.75" customHeight="1">
      <c r="A8" s="51" t="s">
        <v>104</v>
      </c>
      <c r="B8" s="50">
        <f>SUMIF(A14:A33,A8,M14:M33)</f>
        <v>20</v>
      </c>
      <c r="C8" s="50">
        <f ca="1">IF(D8&gt;0,RANK(B8,OFFSET(B3,1,0,C35,1)),"")</f>
        <v>7</v>
      </c>
      <c r="D8" s="75">
        <f>COUNTIF(F14:F33,CONCATENATE(A8,"_M"))</f>
        <v>1</v>
      </c>
    </row>
    <row r="9" spans="1:4" ht="12.75" customHeight="1" thickBot="1">
      <c r="A9" s="51" t="s">
        <v>101</v>
      </c>
      <c r="B9" s="50">
        <f>SUMIF(A14:A33,A9,M14:M33)</f>
        <v>21</v>
      </c>
      <c r="C9" s="50">
        <f ca="1">IF(D9&gt;0,RANK(B9,OFFSET(B3,1,0,C35,1)),"")</f>
        <v>6</v>
      </c>
      <c r="D9" s="75">
        <f>COUNTIF(F14:F33,CONCATENATE(A9,"_M"))</f>
        <v>1</v>
      </c>
    </row>
    <row r="10" spans="1:4" ht="12.75" customHeight="1" thickBot="1">
      <c r="A10" s="51" t="s">
        <v>97</v>
      </c>
      <c r="B10" s="50">
        <f>SUMIF(A14:A33,A10,M14:M33)</f>
        <v>22</v>
      </c>
      <c r="C10" s="50">
        <f ca="1">IF(D10&gt;0,RANK(B10,OFFSET(B3,1,0,C35,1)),"")</f>
        <v>5</v>
      </c>
      <c r="D10" s="75">
        <f>COUNTIF(F14:F33,CONCATENATE(A10,"_M"))</f>
        <v>1</v>
      </c>
    </row>
    <row r="11" spans="1:4" ht="12.75" customHeight="1">
      <c r="A11" s="10"/>
      <c r="B11" s="12"/>
      <c r="C11" s="10"/>
      <c r="D11" s="10"/>
    </row>
    <row r="12" spans="1:3" ht="12.75" customHeight="1">
      <c r="A12" s="3" t="s">
        <v>156</v>
      </c>
      <c r="B12" s="3"/>
      <c r="C12" s="3"/>
    </row>
    <row r="13" ht="13.5" customHeight="1" thickBot="1"/>
    <row r="14" spans="1:13" ht="39.75" customHeight="1">
      <c r="A14" s="77" t="s">
        <v>54</v>
      </c>
      <c r="B14" s="49" t="s">
        <v>50</v>
      </c>
      <c r="C14" s="49" t="s">
        <v>51</v>
      </c>
      <c r="D14" s="49" t="s">
        <v>157</v>
      </c>
      <c r="E14" s="49" t="s">
        <v>53</v>
      </c>
      <c r="F14" s="49" t="s">
        <v>54</v>
      </c>
      <c r="G14" s="9" t="s">
        <v>58</v>
      </c>
      <c r="H14" s="9" t="s">
        <v>0</v>
      </c>
      <c r="I14" s="9" t="s">
        <v>1</v>
      </c>
      <c r="J14" s="9" t="s">
        <v>158</v>
      </c>
      <c r="K14" s="9" t="s">
        <v>159</v>
      </c>
      <c r="L14" s="9" t="s">
        <v>160</v>
      </c>
      <c r="M14" s="48" t="s">
        <v>161</v>
      </c>
    </row>
    <row r="15" spans="1:13" ht="12.75" customHeight="1">
      <c r="A15" s="18" t="s">
        <v>120</v>
      </c>
      <c r="B15" s="17" t="s">
        <v>119</v>
      </c>
      <c r="C15" s="17" t="s">
        <v>118</v>
      </c>
      <c r="D15" s="16" t="s">
        <v>162</v>
      </c>
      <c r="E15" s="26">
        <v>96.2</v>
      </c>
      <c r="F15" s="16" t="s">
        <v>163</v>
      </c>
      <c r="G15" s="15">
        <v>275</v>
      </c>
      <c r="H15" s="15">
        <v>1</v>
      </c>
      <c r="I15" s="15">
        <v>1</v>
      </c>
      <c r="J15" s="15">
        <v>1</v>
      </c>
      <c r="K15" s="15">
        <v>28</v>
      </c>
      <c r="L15" s="15">
        <f ca="1">ROW(K15)-(ROW(F14)+MATCH(F15,OFFSET(F14,1,0,C34,1),0))+1</f>
        <v>1</v>
      </c>
      <c r="M15" s="76">
        <f>IF(D15="M",IF(C36&lt;&gt;"",IF(L15&lt;=C36,K15,0),IF(L15&gt;0,K15,0)),IF(C37&lt;&gt;"",IF(L15&lt;=C37,K15,0),IF(L15&gt;0,K15,0)))</f>
        <v>28</v>
      </c>
    </row>
    <row r="16" spans="1:13" ht="12.75" customHeight="1">
      <c r="A16" s="18" t="s">
        <v>69</v>
      </c>
      <c r="B16" s="17" t="s">
        <v>124</v>
      </c>
      <c r="C16" s="17" t="s">
        <v>123</v>
      </c>
      <c r="D16" s="16" t="s">
        <v>162</v>
      </c>
      <c r="E16" s="26">
        <v>107.4</v>
      </c>
      <c r="F16" s="16" t="s">
        <v>164</v>
      </c>
      <c r="G16" s="15">
        <v>243</v>
      </c>
      <c r="H16" s="15">
        <v>1</v>
      </c>
      <c r="I16" s="15">
        <v>1</v>
      </c>
      <c r="J16" s="15">
        <v>1</v>
      </c>
      <c r="K16" s="15">
        <v>28</v>
      </c>
      <c r="L16" s="15">
        <f ca="1">ROW(K16)-(ROW(F14)+MATCH(F16,OFFSET(F14,1,0,C34,1),0))+1</f>
        <v>1</v>
      </c>
      <c r="M16" s="76">
        <f>IF(D16="M",IF(C36&lt;&gt;"",IF(L16&lt;=C36,K16,0),IF(L16&gt;0,K16,0)),IF(C37&lt;&gt;"",IF(L16&lt;=C37,K16,0),IF(L16&gt;0,K16,0)))</f>
        <v>28</v>
      </c>
    </row>
    <row r="17" spans="1:13" ht="12.75" customHeight="1">
      <c r="A17" s="18" t="s">
        <v>69</v>
      </c>
      <c r="B17" s="17" t="s">
        <v>82</v>
      </c>
      <c r="C17" s="17" t="s">
        <v>81</v>
      </c>
      <c r="D17" s="16" t="s">
        <v>162</v>
      </c>
      <c r="E17" s="26">
        <v>68.7</v>
      </c>
      <c r="F17" s="16" t="s">
        <v>164</v>
      </c>
      <c r="G17" s="15">
        <v>228</v>
      </c>
      <c r="H17" s="15">
        <v>1</v>
      </c>
      <c r="I17" s="15">
        <v>1</v>
      </c>
      <c r="J17" s="15">
        <v>1</v>
      </c>
      <c r="K17" s="15">
        <v>28</v>
      </c>
      <c r="L17" s="15">
        <f ca="1">ROW(K17)-(ROW(F14)+MATCH(F17,OFFSET(F14,1,0,C34,1),0))+1</f>
        <v>2</v>
      </c>
      <c r="M17" s="76">
        <f>IF(D17="M",IF(C36&lt;&gt;"",IF(L17&lt;=C36,K17,0),IF(L17&gt;0,K17,0)),IF(C37&lt;&gt;"",IF(L17&lt;=C37,K17,0),IF(L17&gt;0,K17,0)))</f>
        <v>28</v>
      </c>
    </row>
    <row r="18" spans="1:13" ht="12.75" customHeight="1">
      <c r="A18" s="18" t="s">
        <v>69</v>
      </c>
      <c r="B18" s="17" t="s">
        <v>68</v>
      </c>
      <c r="C18" s="17" t="s">
        <v>67</v>
      </c>
      <c r="D18" s="16" t="s">
        <v>162</v>
      </c>
      <c r="E18" s="26">
        <v>58.5</v>
      </c>
      <c r="F18" s="16" t="s">
        <v>164</v>
      </c>
      <c r="G18" s="15">
        <v>154</v>
      </c>
      <c r="H18" s="15">
        <v>1</v>
      </c>
      <c r="I18" s="15">
        <v>1</v>
      </c>
      <c r="J18" s="15">
        <v>1</v>
      </c>
      <c r="K18" s="15">
        <v>28</v>
      </c>
      <c r="L18" s="15">
        <f ca="1">ROW(K18)-(ROW(F14)+MATCH(F18,OFFSET(F14,1,0,C34,1),0))+1</f>
        <v>3</v>
      </c>
      <c r="M18" s="76">
        <f>IF(D18="M",IF(C36&lt;&gt;"",IF(L18&lt;=C36,K18,0),IF(L18&gt;0,K18,0)),IF(C37&lt;&gt;"",IF(L18&lt;=C37,K18,0),IF(L18&gt;0,K18,0)))</f>
        <v>28</v>
      </c>
    </row>
    <row r="19" spans="1:13" ht="12.75" customHeight="1">
      <c r="A19" s="18" t="s">
        <v>69</v>
      </c>
      <c r="B19" s="17" t="s">
        <v>84</v>
      </c>
      <c r="C19" s="17" t="s">
        <v>83</v>
      </c>
      <c r="D19" s="16" t="s">
        <v>162</v>
      </c>
      <c r="E19" s="26">
        <v>69.4</v>
      </c>
      <c r="F19" s="16" t="s">
        <v>164</v>
      </c>
      <c r="G19" s="15">
        <v>192</v>
      </c>
      <c r="H19" s="15">
        <v>2</v>
      </c>
      <c r="I19" s="15">
        <v>2</v>
      </c>
      <c r="J19" s="15">
        <v>2</v>
      </c>
      <c r="K19" s="15">
        <v>25</v>
      </c>
      <c r="L19" s="15">
        <f ca="1">ROW(K19)-(ROW(F14)+MATCH(F19,OFFSET(F14,1,0,C34,1),0))+1</f>
        <v>4</v>
      </c>
      <c r="M19" s="76">
        <f>IF(D19="M",IF(C36&lt;&gt;"",IF(L19&lt;=C36,K19,0),IF(L19&gt;0,K19,0)),IF(C37&lt;&gt;"",IF(L19&lt;=C37,K19,0),IF(L19&gt;0,K19,0)))</f>
        <v>25</v>
      </c>
    </row>
    <row r="20" spans="1:13" ht="12.75" customHeight="1">
      <c r="A20" s="18" t="s">
        <v>11</v>
      </c>
      <c r="B20" s="17" t="s">
        <v>72</v>
      </c>
      <c r="C20" s="17" t="s">
        <v>71</v>
      </c>
      <c r="D20" s="16" t="s">
        <v>162</v>
      </c>
      <c r="E20" s="26">
        <v>60.3</v>
      </c>
      <c r="F20" s="16" t="s">
        <v>165</v>
      </c>
      <c r="G20" s="15">
        <v>147</v>
      </c>
      <c r="H20" s="15">
        <v>2</v>
      </c>
      <c r="I20" s="15">
        <v>2</v>
      </c>
      <c r="J20" s="15">
        <v>2</v>
      </c>
      <c r="K20" s="15">
        <v>25</v>
      </c>
      <c r="L20" s="15">
        <f ca="1">ROW(K20)-(ROW(F14)+MATCH(F20,OFFSET(F14,1,0,C34,1),0))+1</f>
        <v>1</v>
      </c>
      <c r="M20" s="76">
        <f>IF(D20="M",IF(C36&lt;&gt;"",IF(L20&lt;=C36,K20,0),IF(L20&gt;0,K20,0)),IF(C37&lt;&gt;"",IF(L20&lt;=C37,K20,0),IF(L20&gt;0,K20,0)))</f>
        <v>25</v>
      </c>
    </row>
    <row r="21" spans="1:13" ht="12.75" customHeight="1">
      <c r="A21" s="18" t="s">
        <v>11</v>
      </c>
      <c r="B21" s="17" t="s">
        <v>107</v>
      </c>
      <c r="C21" s="17" t="s">
        <v>106</v>
      </c>
      <c r="D21" s="16" t="s">
        <v>162</v>
      </c>
      <c r="E21" s="26">
        <v>74.7</v>
      </c>
      <c r="F21" s="16" t="s">
        <v>165</v>
      </c>
      <c r="G21" s="15">
        <v>108</v>
      </c>
      <c r="H21" s="15">
        <v>7</v>
      </c>
      <c r="I21" s="15">
        <v>7</v>
      </c>
      <c r="J21" s="15">
        <v>7</v>
      </c>
      <c r="K21" s="15">
        <v>19</v>
      </c>
      <c r="L21" s="15">
        <f ca="1">ROW(K21)-(ROW(F14)+MATCH(F21,OFFSET(F14,1,0,C34,1),0))+1</f>
        <v>2</v>
      </c>
      <c r="M21" s="76">
        <f>IF(D21="M",IF(C36&lt;&gt;"",IF(L21&lt;=C36,K21,0),IF(L21&gt;0,K21,0)),IF(C37&lt;&gt;"",IF(L21&lt;=C37,K21,0),IF(L21&gt;0,K21,0)))</f>
        <v>19</v>
      </c>
    </row>
    <row r="22" spans="1:13" ht="12.75" customHeight="1">
      <c r="A22" s="18" t="s">
        <v>64</v>
      </c>
      <c r="B22" s="17" t="s">
        <v>115</v>
      </c>
      <c r="C22" s="17" t="s">
        <v>114</v>
      </c>
      <c r="D22" s="16" t="s">
        <v>162</v>
      </c>
      <c r="E22" s="26">
        <v>95.5</v>
      </c>
      <c r="F22" s="16" t="s">
        <v>166</v>
      </c>
      <c r="G22" s="15">
        <v>224</v>
      </c>
      <c r="H22" s="15">
        <v>1</v>
      </c>
      <c r="I22" s="15">
        <v>1</v>
      </c>
      <c r="J22" s="15">
        <v>1</v>
      </c>
      <c r="K22" s="15">
        <v>28</v>
      </c>
      <c r="L22" s="15">
        <f ca="1">ROW(K22)-(ROW(F14)+MATCH(F22,OFFSET(F14,1,0,C34,1),0))+1</f>
        <v>1</v>
      </c>
      <c r="M22" s="76">
        <f>IF(D22="M",IF(C36&lt;&gt;"",IF(L22&lt;=C36,K22,0),IF(L22&gt;0,K22,0)),IF(C37&lt;&gt;"",IF(L22&lt;=C37,K22,0),IF(L22&gt;0,K22,0)))</f>
        <v>28</v>
      </c>
    </row>
    <row r="23" spans="1:13" ht="12.75" customHeight="1">
      <c r="A23" s="18" t="s">
        <v>64</v>
      </c>
      <c r="B23" s="17" t="s">
        <v>63</v>
      </c>
      <c r="C23" s="17" t="s">
        <v>62</v>
      </c>
      <c r="D23" s="16" t="s">
        <v>162</v>
      </c>
      <c r="E23" s="26">
        <v>54.9</v>
      </c>
      <c r="F23" s="16" t="s">
        <v>166</v>
      </c>
      <c r="G23" s="15">
        <v>77</v>
      </c>
      <c r="H23" s="15">
        <v>1</v>
      </c>
      <c r="I23" s="15">
        <v>1</v>
      </c>
      <c r="J23" s="15">
        <v>1</v>
      </c>
      <c r="K23" s="15">
        <v>28</v>
      </c>
      <c r="L23" s="15">
        <f ca="1">ROW(K23)-(ROW(F14)+MATCH(F23,OFFSET(F14,1,0,C34,1),0))+1</f>
        <v>2</v>
      </c>
      <c r="M23" s="76">
        <f>IF(D23="M",IF(C36&lt;&gt;"",IF(L23&lt;=C36,K23,0),IF(L23&gt;0,K23,0)),IF(C37&lt;&gt;"",IF(L23&lt;=C37,K23,0),IF(L23&gt;0,K23,0)))</f>
        <v>28</v>
      </c>
    </row>
    <row r="24" spans="1:13" ht="12.75" customHeight="1">
      <c r="A24" s="18" t="s">
        <v>64</v>
      </c>
      <c r="B24" s="17" t="s">
        <v>88</v>
      </c>
      <c r="C24" s="17" t="s">
        <v>87</v>
      </c>
      <c r="D24" s="16" t="s">
        <v>162</v>
      </c>
      <c r="E24" s="26">
        <v>77.9</v>
      </c>
      <c r="F24" s="16" t="s">
        <v>166</v>
      </c>
      <c r="G24" s="15">
        <v>216</v>
      </c>
      <c r="H24" s="15">
        <v>1</v>
      </c>
      <c r="I24" s="15">
        <v>1</v>
      </c>
      <c r="J24" s="15">
        <v>1</v>
      </c>
      <c r="K24" s="15">
        <v>28</v>
      </c>
      <c r="L24" s="15">
        <f ca="1">ROW(K24)-(ROW(F14)+MATCH(F24,OFFSET(F14,1,0,C34,1),0))+1</f>
        <v>3</v>
      </c>
      <c r="M24" s="76">
        <f>IF(D24="M",IF(C36&lt;&gt;"",IF(L24&lt;=C36,K24,0),IF(L24&gt;0,K24,0)),IF(C37&lt;&gt;"",IF(L24&lt;=C37,K24,0),IF(L24&gt;0,K24,0)))</f>
        <v>28</v>
      </c>
    </row>
    <row r="25" spans="1:13" ht="12.75" customHeight="1">
      <c r="A25" s="18" t="s">
        <v>64</v>
      </c>
      <c r="B25" s="17" t="s">
        <v>78</v>
      </c>
      <c r="C25" s="17" t="s">
        <v>77</v>
      </c>
      <c r="D25" s="16" t="s">
        <v>162</v>
      </c>
      <c r="E25" s="26">
        <v>65.6</v>
      </c>
      <c r="F25" s="16" t="s">
        <v>166</v>
      </c>
      <c r="G25" s="15">
        <v>157</v>
      </c>
      <c r="H25" s="15">
        <v>1</v>
      </c>
      <c r="I25" s="15">
        <v>1</v>
      </c>
      <c r="J25" s="15">
        <v>1</v>
      </c>
      <c r="K25" s="15">
        <v>28</v>
      </c>
      <c r="L25" s="15">
        <f ca="1">ROW(K25)-(ROW(F14)+MATCH(F25,OFFSET(F14,1,0,C34,1),0))+1</f>
        <v>4</v>
      </c>
      <c r="M25" s="76">
        <f>IF(D25="M",IF(C36&lt;&gt;"",IF(L25&lt;=C36,K25,0),IF(L25&gt;0,K25,0)),IF(C37&lt;&gt;"",IF(L25&lt;=C37,K25,0),IF(L25&gt;0,K25,0)))</f>
        <v>28</v>
      </c>
    </row>
    <row r="26" spans="1:13" ht="12.75" customHeight="1">
      <c r="A26" s="18" t="s">
        <v>64</v>
      </c>
      <c r="B26" s="17" t="s">
        <v>90</v>
      </c>
      <c r="C26" s="17" t="s">
        <v>89</v>
      </c>
      <c r="D26" s="16" t="s">
        <v>162</v>
      </c>
      <c r="E26" s="26">
        <v>79.4</v>
      </c>
      <c r="F26" s="16" t="s">
        <v>166</v>
      </c>
      <c r="G26" s="15">
        <v>207</v>
      </c>
      <c r="H26" s="15">
        <v>2</v>
      </c>
      <c r="I26" s="15">
        <v>2</v>
      </c>
      <c r="J26" s="15">
        <v>2</v>
      </c>
      <c r="K26" s="15">
        <v>25</v>
      </c>
      <c r="L26" s="15">
        <f ca="1">ROW(K26)-(ROW(F14)+MATCH(F26,OFFSET(F14,1,0,C34,1),0))+1</f>
        <v>5</v>
      </c>
      <c r="M26" s="76">
        <f>IF(D26="M",IF(C36&lt;&gt;"",IF(L26&lt;=C36,K26,0),IF(L26&gt;0,K26,0)),IF(C37&lt;&gt;"",IF(L26&lt;=C37,K26,0),IF(L26&gt;0,K26,0)))</f>
        <v>25</v>
      </c>
    </row>
    <row r="27" spans="1:13" ht="12.75" customHeight="1">
      <c r="A27" s="18" t="s">
        <v>64</v>
      </c>
      <c r="B27" s="17" t="s">
        <v>93</v>
      </c>
      <c r="C27" s="17" t="s">
        <v>92</v>
      </c>
      <c r="D27" s="16" t="s">
        <v>162</v>
      </c>
      <c r="E27" s="26">
        <v>78.6</v>
      </c>
      <c r="F27" s="16" t="s">
        <v>166</v>
      </c>
      <c r="G27" s="15">
        <v>198</v>
      </c>
      <c r="H27" s="15">
        <v>3</v>
      </c>
      <c r="I27" s="15">
        <v>4</v>
      </c>
      <c r="J27" s="15">
        <v>3</v>
      </c>
      <c r="K27" s="15">
        <v>23</v>
      </c>
      <c r="L27" s="15">
        <f ca="1">ROW(K27)-(ROW(F14)+MATCH(F27,OFFSET(F14,1,0,C34,1),0))+1</f>
        <v>6</v>
      </c>
      <c r="M27" s="76">
        <f>IF(D27="M",IF(C36&lt;&gt;"",IF(L27&lt;=C36,K27,0),IF(L27&gt;0,K27,0)),IF(C37&lt;&gt;"",IF(L27&lt;=C37,K27,0),IF(L27&gt;0,K27,0)))</f>
        <v>23</v>
      </c>
    </row>
    <row r="28" spans="1:13" ht="12.75" customHeight="1">
      <c r="A28" s="18" t="s">
        <v>64</v>
      </c>
      <c r="B28" s="17" t="s">
        <v>74</v>
      </c>
      <c r="C28" s="17" t="s">
        <v>62</v>
      </c>
      <c r="D28" s="16" t="s">
        <v>162</v>
      </c>
      <c r="E28" s="26">
        <v>56.8</v>
      </c>
      <c r="F28" s="16" t="s">
        <v>166</v>
      </c>
      <c r="G28" s="15">
        <v>50</v>
      </c>
      <c r="H28" s="15">
        <v>3</v>
      </c>
      <c r="I28" s="15">
        <v>3</v>
      </c>
      <c r="J28" s="15">
        <v>3</v>
      </c>
      <c r="K28" s="15">
        <v>23</v>
      </c>
      <c r="L28" s="15">
        <f ca="1">ROW(K28)-(ROW(F14)+MATCH(F28,OFFSET(F14,1,0,C34,1),0))+1</f>
        <v>7</v>
      </c>
      <c r="M28" s="76">
        <f>IF(D28="M",IF(C36&lt;&gt;"",IF(L28&lt;=C36,K28,0),IF(L28&gt;0,K28,0)),IF(C37&lt;&gt;"",IF(L28&lt;=C37,K28,0),IF(L28&gt;0,K28,0)))</f>
        <v>23</v>
      </c>
    </row>
    <row r="29" spans="1:13" ht="12.75" customHeight="1">
      <c r="A29" s="18" t="s">
        <v>64</v>
      </c>
      <c r="B29" s="17" t="s">
        <v>111</v>
      </c>
      <c r="C29" s="17" t="s">
        <v>110</v>
      </c>
      <c r="D29" s="16" t="s">
        <v>162</v>
      </c>
      <c r="E29" s="26">
        <v>88.2</v>
      </c>
      <c r="F29" s="16" t="s">
        <v>166</v>
      </c>
      <c r="G29" s="15">
        <v>0</v>
      </c>
      <c r="H29" s="15">
        <v>1</v>
      </c>
      <c r="I29" s="15">
        <v>0</v>
      </c>
      <c r="J29" s="15">
        <v>0</v>
      </c>
      <c r="K29" s="15">
        <v>0</v>
      </c>
      <c r="L29" s="15">
        <f ca="1">ROW(K29)-(ROW(F14)+MATCH(F29,OFFSET(F14,1,0,C34,1),0))+1</f>
        <v>8</v>
      </c>
      <c r="M29" s="76">
        <f>IF(D29="M",IF(C36&lt;&gt;"",IF(L29&lt;=C36,K29,0),IF(L29&gt;0,K29,0)),IF(C37&lt;&gt;"",IF(L29&lt;=C37,K29,0),IF(L29&gt;0,K29,0)))</f>
        <v>0</v>
      </c>
    </row>
    <row r="30" spans="1:13" ht="12.75" customHeight="1">
      <c r="A30" s="18" t="s">
        <v>104</v>
      </c>
      <c r="B30" s="17" t="s">
        <v>103</v>
      </c>
      <c r="C30" s="17" t="s">
        <v>102</v>
      </c>
      <c r="D30" s="16" t="s">
        <v>162</v>
      </c>
      <c r="E30" s="26">
        <v>80.2</v>
      </c>
      <c r="F30" s="16" t="s">
        <v>167</v>
      </c>
      <c r="G30" s="15">
        <v>168</v>
      </c>
      <c r="H30" s="15">
        <v>5</v>
      </c>
      <c r="I30" s="15">
        <v>6</v>
      </c>
      <c r="J30" s="15">
        <v>6</v>
      </c>
      <c r="K30" s="15">
        <v>20</v>
      </c>
      <c r="L30" s="15">
        <f ca="1">ROW(K30)-(ROW(F14)+MATCH(F30,OFFSET(F14,1,0,C34,1),0))+1</f>
        <v>1</v>
      </c>
      <c r="M30" s="76">
        <f>IF(D30="M",IF(C36&lt;&gt;"",IF(L30&lt;=C36,K30,0),IF(L30&gt;0,K30,0)),IF(C37&lt;&gt;"",IF(L30&lt;=C37,K30,0),IF(L30&gt;0,K30,0)))</f>
        <v>20</v>
      </c>
    </row>
    <row r="31" spans="1:13" ht="12.75" customHeight="1">
      <c r="A31" s="18" t="s">
        <v>101</v>
      </c>
      <c r="B31" s="17" t="s">
        <v>100</v>
      </c>
      <c r="C31" s="17" t="s">
        <v>99</v>
      </c>
      <c r="D31" s="16" t="s">
        <v>162</v>
      </c>
      <c r="E31" s="26">
        <v>75.5</v>
      </c>
      <c r="F31" s="16" t="s">
        <v>168</v>
      </c>
      <c r="G31" s="15">
        <v>177</v>
      </c>
      <c r="H31" s="15">
        <v>6</v>
      </c>
      <c r="I31" s="15">
        <v>5</v>
      </c>
      <c r="J31" s="15">
        <v>5</v>
      </c>
      <c r="K31" s="15">
        <v>21</v>
      </c>
      <c r="L31" s="15">
        <f ca="1">ROW(K31)-(ROW(F14)+MATCH(F31,OFFSET(F14,1,0,C34,1),0))+1</f>
        <v>1</v>
      </c>
      <c r="M31" s="76">
        <f>IF(D31="M",IF(C36&lt;&gt;"",IF(L31&lt;=C36,K31,0),IF(L31&gt;0,K31,0)),IF(C37&lt;&gt;"",IF(L31&lt;=C37,K31,0),IF(L31&gt;0,K31,0)))</f>
        <v>21</v>
      </c>
    </row>
    <row r="32" spans="1:13" ht="12.75" customHeight="1">
      <c r="A32" s="18" t="s">
        <v>97</v>
      </c>
      <c r="B32" s="17" t="s">
        <v>96</v>
      </c>
      <c r="C32" s="17" t="s">
        <v>95</v>
      </c>
      <c r="D32" s="16" t="s">
        <v>162</v>
      </c>
      <c r="E32" s="26">
        <v>77.6</v>
      </c>
      <c r="F32" s="16" t="s">
        <v>169</v>
      </c>
      <c r="G32" s="15">
        <v>198</v>
      </c>
      <c r="H32" s="15">
        <v>4</v>
      </c>
      <c r="I32" s="15">
        <v>3</v>
      </c>
      <c r="J32" s="15">
        <v>4</v>
      </c>
      <c r="K32" s="15">
        <v>22</v>
      </c>
      <c r="L32" s="15">
        <f ca="1">ROW(K32)-(ROW(F14)+MATCH(F32,OFFSET(F14,1,0,C34,1),0))+1</f>
        <v>1</v>
      </c>
      <c r="M32" s="76">
        <f>IF(D32="M",IF(C36&lt;&gt;"",IF(L32&lt;=C36,K32,0),IF(L32&gt;0,K32,0)),IF(C37&lt;&gt;"",IF(L32&lt;=C37,K32,0),IF(L32&gt;0,K32,0)))</f>
        <v>22</v>
      </c>
    </row>
    <row r="33" spans="1:13" ht="12.75" customHeight="1">
      <c r="A33" s="10"/>
      <c r="B33" s="12">
        <f ca="1">IF(A33&gt;0,SUMIF(OFFSET($A$15,0,0,$C$34,1),A33,OFFSET($A$15,0,9,$C$34,1)),"")</f>
      </c>
      <c r="C33" s="10">
        <f ca="1">IF(A33&gt;0,RANK(B33,OFFSET(A$4,0,0,#REF!,2)),"")</f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3" ht="12.75" customHeight="1">
      <c r="A34" t="s">
        <v>170</v>
      </c>
      <c r="C34">
        <v>18</v>
      </c>
    </row>
    <row r="35" spans="1:3" ht="12.75" customHeight="1">
      <c r="A35" s="4" t="s">
        <v>171</v>
      </c>
      <c r="B35" s="5"/>
      <c r="C35">
        <v>7</v>
      </c>
    </row>
    <row r="36" spans="1:3" ht="12.75" customHeight="1">
      <c r="A36" t="s">
        <v>172</v>
      </c>
      <c r="C36">
        <v>10</v>
      </c>
    </row>
    <row r="37" ht="12.75" customHeight="1"/>
    <row r="38" ht="12.75" customHeight="1"/>
    <row r="39" ht="12.75" customHeight="1"/>
    <row r="40" ht="12.75" customHeight="1"/>
    <row r="41" ht="12.75" customHeight="1"/>
  </sheetData>
  <sheetProtection selectLockedCells="1" selectUnlockedCells="1"/>
  <dataValidations count="1">
    <dataValidation type="decimal" allowBlank="1" showErrorMessage="1" sqref="G6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8" r:id="rId1"/>
  <headerFooter alignWithMargins="0">
    <oddHeader>&amp;LTeam Ranking (Total)&amp;C&amp;RMen</oddHeader>
    <oddFooter>&amp;R&amp;P</oddFooter>
  </headerFooter>
  <colBreaks count="1" manualBreakCount="1"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115" zoomScaleNormal="115" zoomScalePageLayoutView="0" workbookViewId="0" topLeftCell="A1">
      <selection activeCell="A3" sqref="A3"/>
    </sheetView>
  </sheetViews>
  <sheetFormatPr defaultColWidth="11.421875" defaultRowHeight="12.75"/>
  <cols>
    <col min="1" max="1" width="9.421875" style="0" customWidth="1"/>
    <col min="2" max="2" width="18.28125" style="0" customWidth="1"/>
    <col min="3" max="3" width="15.8515625" style="0" customWidth="1"/>
    <col min="4" max="4" width="11.00390625" style="0" customWidth="1"/>
    <col min="5" max="5" width="11.421875" style="0" customWidth="1"/>
    <col min="6" max="6" width="8.7109375" style="0" customWidth="1"/>
    <col min="7" max="7" width="11.421875" style="0" customWidth="1"/>
    <col min="8" max="9" width="11.421875" style="0" hidden="1" customWidth="1"/>
    <col min="10" max="11" width="11.421875" style="0" customWidth="1"/>
    <col min="12" max="12" width="10.00390625" style="0" customWidth="1"/>
    <col min="13" max="19" width="11.421875" style="4" customWidth="1"/>
    <col min="20" max="20" width="3.57421875" style="0" customWidth="1"/>
  </cols>
  <sheetData>
    <row r="1" spans="1:3" ht="12.75">
      <c r="A1" s="19" t="s">
        <v>173</v>
      </c>
      <c r="B1" s="3"/>
      <c r="C1" s="3"/>
    </row>
    <row r="2" ht="13.5" thickBot="1"/>
    <row r="3" spans="1:4" s="8" customFormat="1" ht="13.5" thickBot="1">
      <c r="A3" s="53" t="s">
        <v>54</v>
      </c>
      <c r="B3" s="52" t="s">
        <v>154</v>
      </c>
      <c r="C3" s="52" t="s">
        <v>60</v>
      </c>
      <c r="D3" s="78" t="s">
        <v>174</v>
      </c>
    </row>
    <row r="4" spans="1:4" ht="12.75" customHeight="1">
      <c r="A4" s="51" t="s">
        <v>120</v>
      </c>
      <c r="B4" s="50">
        <f>SUMIF(A14:A22,A4,M14:M22)</f>
        <v>0</v>
      </c>
      <c r="C4" s="50">
        <f ca="1">IF(D4&gt;0,RANK(B4,OFFSET(B3,1,0,C24,1)),"")</f>
      </c>
      <c r="D4" s="75">
        <f>COUNTIF(F14:F22,CONCATENATE(A4,"_F"))</f>
        <v>0</v>
      </c>
    </row>
    <row r="5" spans="1:4" ht="12.75" customHeight="1">
      <c r="A5" s="51" t="s">
        <v>69</v>
      </c>
      <c r="B5" s="50">
        <f>SUMIF(A14:A22,A5,M14:M22)</f>
        <v>0</v>
      </c>
      <c r="C5" s="50">
        <f ca="1">IF(D5&gt;0,RANK(B5,OFFSET(B3,1,0,C24,1)),"")</f>
      </c>
      <c r="D5" s="75">
        <f>COUNTIF(F14:F22,CONCATENATE(A5,"_F"))</f>
        <v>0</v>
      </c>
    </row>
    <row r="6" spans="1:4" ht="12.75" customHeight="1">
      <c r="A6" s="51" t="s">
        <v>11</v>
      </c>
      <c r="B6" s="50">
        <f>SUMIF(A14:A22,A6,M14:M22)</f>
        <v>0</v>
      </c>
      <c r="C6" s="50">
        <f ca="1">IF(D6&gt;0,RANK(B6,OFFSET(B3,1,0,C24,1)),"")</f>
      </c>
      <c r="D6" s="75">
        <f>COUNTIF(F14:F22,CONCATENATE(A6,"_F"))</f>
        <v>0</v>
      </c>
    </row>
    <row r="7" spans="1:4" ht="12.75" customHeight="1">
      <c r="A7" s="51" t="s">
        <v>64</v>
      </c>
      <c r="B7" s="50">
        <f>SUMIF(A14:A22,A7,M14:M22)</f>
        <v>193</v>
      </c>
      <c r="C7" s="50">
        <f ca="1">IF(D7&gt;0,RANK(B7,OFFSET(B3,1,0,C24,1)),"")</f>
        <v>1</v>
      </c>
      <c r="D7" s="75">
        <f>COUNTIF(F14:F22,CONCATENATE(A7,"_F"))</f>
        <v>7</v>
      </c>
    </row>
    <row r="8" spans="1:4" ht="12.75" customHeight="1">
      <c r="A8" s="51" t="s">
        <v>104</v>
      </c>
      <c r="B8" s="50">
        <f>SUMIF(A14:A22,A8,M14:M22)</f>
        <v>0</v>
      </c>
      <c r="C8" s="50">
        <f ca="1">IF(D8&gt;0,RANK(B8,OFFSET(B3,1,0,C24,1)),"")</f>
      </c>
      <c r="D8" s="75">
        <f>COUNTIF(F14:F22,CONCATENATE(A8,"_F"))</f>
        <v>0</v>
      </c>
    </row>
    <row r="9" spans="1:4" ht="12.75" customHeight="1" thickBot="1">
      <c r="A9" s="51" t="s">
        <v>101</v>
      </c>
      <c r="B9" s="50">
        <f>SUMIF(A14:A22,A9,M14:M22)</f>
        <v>0</v>
      </c>
      <c r="C9" s="50">
        <f ca="1">IF(D9&gt;0,RANK(B9,OFFSET(B3,1,0,C24,1)),"")</f>
      </c>
      <c r="D9" s="75">
        <f>COUNTIF(F14:F22,CONCATENATE(A9,"_F"))</f>
        <v>0</v>
      </c>
    </row>
    <row r="10" spans="1:4" ht="12.75" customHeight="1" thickBot="1">
      <c r="A10" s="51" t="s">
        <v>97</v>
      </c>
      <c r="B10" s="50">
        <f>SUMIF(A14:A22,A10,M14:M22)</f>
        <v>0</v>
      </c>
      <c r="C10" s="50">
        <f ca="1">IF(D10&gt;0,RANK(B10,OFFSET(B3,1,0,C24,1)),"")</f>
      </c>
      <c r="D10" s="75">
        <f>COUNTIF(F14:F22,CONCATENATE(A10,"_F"))</f>
        <v>0</v>
      </c>
    </row>
    <row r="11" spans="1:4" ht="12.75" customHeight="1">
      <c r="A11" s="10"/>
      <c r="B11" s="12"/>
      <c r="C11" s="10"/>
      <c r="D11" s="10"/>
    </row>
    <row r="12" spans="1:3" ht="12.75" customHeight="1">
      <c r="A12" s="3" t="s">
        <v>156</v>
      </c>
      <c r="B12" s="3"/>
      <c r="C12" s="3"/>
    </row>
    <row r="13" ht="13.5" customHeight="1" thickBot="1"/>
    <row r="14" spans="1:13" ht="39.75" customHeight="1">
      <c r="A14" s="77" t="s">
        <v>54</v>
      </c>
      <c r="B14" s="49" t="s">
        <v>50</v>
      </c>
      <c r="C14" s="49" t="s">
        <v>51</v>
      </c>
      <c r="D14" s="49" t="s">
        <v>157</v>
      </c>
      <c r="E14" s="49" t="s">
        <v>53</v>
      </c>
      <c r="F14" s="49" t="s">
        <v>54</v>
      </c>
      <c r="G14" s="9" t="s">
        <v>58</v>
      </c>
      <c r="H14" s="9" t="s">
        <v>0</v>
      </c>
      <c r="I14" s="9" t="s">
        <v>1</v>
      </c>
      <c r="J14" s="9" t="s">
        <v>158</v>
      </c>
      <c r="K14" s="9" t="s">
        <v>159</v>
      </c>
      <c r="L14" s="9" t="s">
        <v>160</v>
      </c>
      <c r="M14" s="48" t="s">
        <v>161</v>
      </c>
    </row>
    <row r="15" spans="1:13" ht="12.75" customHeight="1">
      <c r="A15" s="18" t="s">
        <v>64</v>
      </c>
      <c r="B15" s="17" t="s">
        <v>148</v>
      </c>
      <c r="C15" s="17" t="s">
        <v>147</v>
      </c>
      <c r="D15" s="16" t="s">
        <v>175</v>
      </c>
      <c r="E15" s="26">
        <v>75.3</v>
      </c>
      <c r="F15" s="16" t="s">
        <v>176</v>
      </c>
      <c r="G15" s="15">
        <v>62</v>
      </c>
      <c r="H15" s="15">
        <v>1</v>
      </c>
      <c r="I15" s="15">
        <v>1</v>
      </c>
      <c r="J15" s="15">
        <v>1</v>
      </c>
      <c r="K15" s="15">
        <v>28</v>
      </c>
      <c r="L15" s="15">
        <f ca="1">ROW(K15)-(ROW(F14)+MATCH(F15,OFFSET(F14,1,0,C23,1),0))+1</f>
        <v>1</v>
      </c>
      <c r="M15" s="76">
        <f>IF(D15="M",IF(C25&lt;&gt;"",IF(L15&lt;=C25,K15,0),IF(L15&gt;0,K15,0)),IF(C26&lt;&gt;"",IF(L15&lt;=C26,K15,0),IF(L15&gt;0,K15,0)))</f>
        <v>28</v>
      </c>
    </row>
    <row r="16" spans="1:13" ht="12.75" customHeight="1">
      <c r="A16" s="18" t="s">
        <v>64</v>
      </c>
      <c r="B16" s="17" t="s">
        <v>131</v>
      </c>
      <c r="C16" s="17" t="s">
        <v>130</v>
      </c>
      <c r="D16" s="16" t="s">
        <v>175</v>
      </c>
      <c r="E16" s="26">
        <v>43.3</v>
      </c>
      <c r="F16" s="16" t="s">
        <v>176</v>
      </c>
      <c r="G16" s="15">
        <v>71</v>
      </c>
      <c r="H16" s="15">
        <v>1</v>
      </c>
      <c r="I16" s="15">
        <v>1</v>
      </c>
      <c r="J16" s="15">
        <v>1</v>
      </c>
      <c r="K16" s="15">
        <v>28</v>
      </c>
      <c r="L16" s="15">
        <f ca="1">ROW(K16)-(ROW(F14)+MATCH(F16,OFFSET(F14,1,0,C23,1),0))+1</f>
        <v>2</v>
      </c>
      <c r="M16" s="76">
        <f>IF(D16="M",IF(C25&lt;&gt;"",IF(L16&lt;=C25,K16,0),IF(L16&gt;0,K16,0)),IF(C26&lt;&gt;"",IF(L16&lt;=C26,K16,0),IF(L16&gt;0,K16,0)))</f>
        <v>28</v>
      </c>
    </row>
    <row r="17" spans="1:13" ht="12.75" customHeight="1">
      <c r="A17" s="18" t="s">
        <v>64</v>
      </c>
      <c r="B17" s="17" t="s">
        <v>151</v>
      </c>
      <c r="C17" s="17" t="s">
        <v>150</v>
      </c>
      <c r="D17" s="16" t="s">
        <v>175</v>
      </c>
      <c r="E17" s="26">
        <v>76.1</v>
      </c>
      <c r="F17" s="16" t="s">
        <v>176</v>
      </c>
      <c r="G17" s="15">
        <v>122</v>
      </c>
      <c r="H17" s="15">
        <v>1</v>
      </c>
      <c r="I17" s="15">
        <v>1</v>
      </c>
      <c r="J17" s="15">
        <v>1</v>
      </c>
      <c r="K17" s="15">
        <v>28</v>
      </c>
      <c r="L17" s="15">
        <f ca="1">ROW(K17)-(ROW(F14)+MATCH(F17,OFFSET(F14,1,0,C23,1),0))+1</f>
        <v>3</v>
      </c>
      <c r="M17" s="76">
        <f>IF(D17="M",IF(C25&lt;&gt;"",IF(L17&lt;=C25,K17,0),IF(L17&gt;0,K17,0)),IF(C26&lt;&gt;"",IF(L17&lt;=C26,K17,0),IF(L17&gt;0,K17,0)))</f>
        <v>28</v>
      </c>
    </row>
    <row r="18" spans="1:13" ht="12.75" customHeight="1">
      <c r="A18" s="18" t="s">
        <v>64</v>
      </c>
      <c r="B18" s="17" t="s">
        <v>134</v>
      </c>
      <c r="C18" s="17" t="s">
        <v>87</v>
      </c>
      <c r="D18" s="16" t="s">
        <v>175</v>
      </c>
      <c r="E18" s="26">
        <v>46</v>
      </c>
      <c r="F18" s="16" t="s">
        <v>176</v>
      </c>
      <c r="G18" s="15">
        <v>75</v>
      </c>
      <c r="H18" s="15">
        <v>1</v>
      </c>
      <c r="I18" s="15">
        <v>1</v>
      </c>
      <c r="J18" s="15">
        <v>1</v>
      </c>
      <c r="K18" s="15">
        <v>28</v>
      </c>
      <c r="L18" s="15">
        <f ca="1">ROW(K18)-(ROW(F14)+MATCH(F18,OFFSET(F14,1,0,C23,1),0))+1</f>
        <v>4</v>
      </c>
      <c r="M18" s="76">
        <f>IF(D18="M",IF(C25&lt;&gt;"",IF(L18&lt;=C25,K18,0),IF(L18&gt;0,K18,0)),IF(C26&lt;&gt;"",IF(L18&lt;=C26,K18,0),IF(L18&gt;0,K18,0)))</f>
        <v>28</v>
      </c>
    </row>
    <row r="19" spans="1:13" ht="12.75" customHeight="1">
      <c r="A19" s="18" t="s">
        <v>64</v>
      </c>
      <c r="B19" s="17" t="s">
        <v>137</v>
      </c>
      <c r="C19" s="17" t="s">
        <v>136</v>
      </c>
      <c r="D19" s="16" t="s">
        <v>175</v>
      </c>
      <c r="E19" s="26">
        <v>58.8</v>
      </c>
      <c r="F19" s="16" t="s">
        <v>176</v>
      </c>
      <c r="G19" s="15">
        <v>101</v>
      </c>
      <c r="H19" s="15">
        <v>1</v>
      </c>
      <c r="I19" s="15">
        <v>1</v>
      </c>
      <c r="J19" s="15">
        <v>1</v>
      </c>
      <c r="K19" s="15">
        <v>28</v>
      </c>
      <c r="L19" s="15">
        <f ca="1">ROW(K19)-(ROW(F14)+MATCH(F19,OFFSET(F14,1,0,C23,1),0))+1</f>
        <v>5</v>
      </c>
      <c r="M19" s="76">
        <f>IF(D19="M",IF(C25&lt;&gt;"",IF(L19&lt;=C25,K19,0),IF(L19&gt;0,K19,0)),IF(C26&lt;&gt;"",IF(L19&lt;=C26,K19,0),IF(L19&gt;0,K19,0)))</f>
        <v>28</v>
      </c>
    </row>
    <row r="20" spans="1:13" ht="12.75" customHeight="1">
      <c r="A20" s="18" t="s">
        <v>64</v>
      </c>
      <c r="B20" s="17" t="s">
        <v>141</v>
      </c>
      <c r="C20" s="17" t="s">
        <v>140</v>
      </c>
      <c r="D20" s="16" t="s">
        <v>175</v>
      </c>
      <c r="E20" s="26">
        <v>70.5</v>
      </c>
      <c r="F20" s="16" t="s">
        <v>176</v>
      </c>
      <c r="G20" s="15">
        <v>123</v>
      </c>
      <c r="H20" s="15">
        <v>1</v>
      </c>
      <c r="I20" s="15">
        <v>1</v>
      </c>
      <c r="J20" s="15">
        <v>1</v>
      </c>
      <c r="K20" s="15">
        <v>28</v>
      </c>
      <c r="L20" s="15">
        <f ca="1">ROW(K20)-(ROW(F14)+MATCH(F20,OFFSET(F14,1,0,C23,1),0))+1</f>
        <v>6</v>
      </c>
      <c r="M20" s="76">
        <f>IF(D20="M",IF(C25&lt;&gt;"",IF(L20&lt;=C25,K20,0),IF(L20&gt;0,K20,0)),IF(C26&lt;&gt;"",IF(L20&lt;=C26,K20,0),IF(L20&gt;0,K20,0)))</f>
        <v>28</v>
      </c>
    </row>
    <row r="21" spans="1:13" ht="12.75" customHeight="1">
      <c r="A21" s="18" t="s">
        <v>64</v>
      </c>
      <c r="B21" s="17" t="s">
        <v>144</v>
      </c>
      <c r="C21" s="17" t="s">
        <v>143</v>
      </c>
      <c r="D21" s="16" t="s">
        <v>175</v>
      </c>
      <c r="E21" s="26">
        <v>71</v>
      </c>
      <c r="F21" s="16" t="s">
        <v>176</v>
      </c>
      <c r="G21" s="15">
        <v>107</v>
      </c>
      <c r="H21" s="15">
        <v>2</v>
      </c>
      <c r="I21" s="15">
        <v>2</v>
      </c>
      <c r="J21" s="15">
        <v>2</v>
      </c>
      <c r="K21" s="15">
        <v>25</v>
      </c>
      <c r="L21" s="15">
        <f ca="1">ROW(K21)-(ROW(F14)+MATCH(F21,OFFSET(F14,1,0,C23,1),0))+1</f>
        <v>7</v>
      </c>
      <c r="M21" s="76">
        <f>IF(D21="M",IF(C25&lt;&gt;"",IF(L21&lt;=C25,K21,0),IF(L21&gt;0,K21,0)),IF(C26&lt;&gt;"",IF(L21&lt;=C26,K21,0),IF(L21&gt;0,K21,0)))</f>
        <v>25</v>
      </c>
    </row>
    <row r="22" spans="1:13" ht="12.75" customHeight="1">
      <c r="A22" s="10"/>
      <c r="B22" s="12">
        <f ca="1">IF(A22&gt;0,SUMIF(OFFSET($A$15,0,0,$C$23,1),A22,OFFSET($A$15,0,9,$C$23,1)),"")</f>
      </c>
      <c r="C22" s="10">
        <f ca="1">IF(A22&gt;0,RANK(B22,OFFSET(A$4,0,0,#REF!,2)),"")</f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3" ht="12.75" customHeight="1">
      <c r="A23" t="s">
        <v>170</v>
      </c>
      <c r="C23">
        <v>7</v>
      </c>
    </row>
    <row r="24" spans="1:3" ht="12.75" customHeight="1">
      <c r="A24" s="4" t="s">
        <v>171</v>
      </c>
      <c r="B24" s="5"/>
      <c r="C24">
        <v>7</v>
      </c>
    </row>
    <row r="25" ht="12.75" customHeight="1"/>
    <row r="26" spans="1:3" ht="12.75" customHeight="1">
      <c r="A26" t="s">
        <v>177</v>
      </c>
      <c r="C26">
        <v>10</v>
      </c>
    </row>
    <row r="27" ht="12.75" customHeight="1"/>
    <row r="28" ht="12.75" customHeight="1"/>
    <row r="29" ht="12.75" customHeight="1"/>
    <row r="30" ht="12.75" customHeight="1"/>
  </sheetData>
  <sheetProtection selectLockedCells="1" selectUnlockedCells="1"/>
  <dataValidations count="1">
    <dataValidation type="decimal" allowBlank="1" showErrorMessage="1" sqref="G6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8" r:id="rId1"/>
  <headerFooter alignWithMargins="0">
    <oddHeader>&amp;LTeam Ranking (Total)&amp;C&amp;RWomen</oddHeader>
    <oddFooter>&amp;R&amp;P</oddFooter>
  </headerFooter>
  <colBreaks count="1" manualBreakCount="1">
    <brk id="1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="115" zoomScaleNormal="115" zoomScalePageLayoutView="0" workbookViewId="0" topLeftCell="A1">
      <selection activeCell="A3" sqref="A3"/>
    </sheetView>
  </sheetViews>
  <sheetFormatPr defaultColWidth="11.421875" defaultRowHeight="12.75"/>
  <cols>
    <col min="1" max="1" width="9.421875" style="0" customWidth="1"/>
    <col min="2" max="2" width="18.28125" style="0" customWidth="1"/>
    <col min="3" max="3" width="15.8515625" style="0" customWidth="1"/>
    <col min="4" max="4" width="11.00390625" style="0" customWidth="1"/>
    <col min="5" max="5" width="11.421875" style="0" customWidth="1"/>
    <col min="6" max="6" width="8.7109375" style="0" customWidth="1"/>
    <col min="7" max="7" width="11.421875" style="0" customWidth="1"/>
    <col min="8" max="9" width="11.421875" style="0" hidden="1" customWidth="1"/>
    <col min="10" max="11" width="11.421875" style="0" customWidth="1"/>
    <col min="12" max="12" width="10.00390625" style="0" customWidth="1"/>
    <col min="13" max="19" width="11.421875" style="4" customWidth="1"/>
    <col min="20" max="20" width="3.57421875" style="0" customWidth="1"/>
  </cols>
  <sheetData>
    <row r="1" spans="1:3" ht="12.75">
      <c r="A1" s="19" t="s">
        <v>178</v>
      </c>
      <c r="B1" s="3"/>
      <c r="C1" s="3"/>
    </row>
    <row r="2" ht="13.5" thickBot="1"/>
    <row r="3" spans="1:5" s="8" customFormat="1" ht="13.5" thickBot="1">
      <c r="A3" s="53" t="s">
        <v>54</v>
      </c>
      <c r="B3" s="52" t="s">
        <v>154</v>
      </c>
      <c r="C3" s="52" t="s">
        <v>60</v>
      </c>
      <c r="D3" s="52" t="s">
        <v>155</v>
      </c>
      <c r="E3" s="78" t="s">
        <v>174</v>
      </c>
    </row>
    <row r="4" spans="1:19" ht="12.75" customHeight="1">
      <c r="A4" s="51" t="s">
        <v>120</v>
      </c>
      <c r="B4" s="50">
        <f>SUMIF(A14:A40,A4,M14:M40)</f>
        <v>28</v>
      </c>
      <c r="C4" s="50">
        <f ca="1">IF(D4+E4&gt;0,RANK(B4,OFFSET(B3,1,0,C42,1)),"")</f>
        <v>4</v>
      </c>
      <c r="D4" s="50">
        <f>COUNTIF(F15:F39,CONCATENATE(A4,"_M"))</f>
        <v>1</v>
      </c>
      <c r="E4" s="75">
        <f>COUNTIF(F14:F40,CONCATENATE(A4,"_F"))</f>
        <v>0</v>
      </c>
      <c r="N4" s="14"/>
      <c r="O4" s="14"/>
      <c r="P4" s="14"/>
      <c r="Q4" s="14"/>
      <c r="R4" s="14"/>
      <c r="S4" s="14"/>
    </row>
    <row r="5" spans="1:19" s="13" customFormat="1" ht="12.75" customHeight="1">
      <c r="A5" s="51" t="s">
        <v>69</v>
      </c>
      <c r="B5" s="50">
        <f>SUMIF(A14:A40,A5,M14:M40)</f>
        <v>109</v>
      </c>
      <c r="C5" s="50">
        <f ca="1">IF(D5+E5&gt;0,RANK(B5,OFFSET(B3,1,0,C42,1)),"")</f>
        <v>2</v>
      </c>
      <c r="D5" s="50">
        <f>COUNTIF(F15:F39,CONCATENATE(A5,"_M"))</f>
        <v>4</v>
      </c>
      <c r="E5" s="75">
        <f>COUNTIF(F14:F40,CONCATENATE(A5,"_F"))</f>
        <v>0</v>
      </c>
      <c r="F5"/>
      <c r="G5"/>
      <c r="H5"/>
      <c r="I5"/>
      <c r="J5"/>
      <c r="K5"/>
      <c r="L5"/>
      <c r="M5" s="4"/>
      <c r="N5" s="14"/>
      <c r="O5" s="14"/>
      <c r="P5" s="14"/>
      <c r="Q5" s="14"/>
      <c r="R5" s="14"/>
      <c r="S5" s="14"/>
    </row>
    <row r="6" spans="1:19" ht="12.75" customHeight="1">
      <c r="A6" s="51" t="s">
        <v>11</v>
      </c>
      <c r="B6" s="50">
        <f>SUMIF(A14:A40,A6,M14:M40)</f>
        <v>44</v>
      </c>
      <c r="C6" s="50">
        <f ca="1">IF(D6+E6&gt;0,RANK(B6,OFFSET(B3,1,0,C42,1)),"")</f>
        <v>3</v>
      </c>
      <c r="D6" s="50">
        <f>COUNTIF(F15:F39,CONCATENATE(A6,"_M"))</f>
        <v>2</v>
      </c>
      <c r="E6" s="75">
        <f>COUNTIF(F14:F40,CONCATENATE(A6,"_F"))</f>
        <v>0</v>
      </c>
      <c r="N6" s="14"/>
      <c r="O6" s="14"/>
      <c r="P6" s="14"/>
      <c r="Q6" s="14"/>
      <c r="R6" s="14"/>
      <c r="S6" s="14"/>
    </row>
    <row r="7" spans="1:19" ht="12.75" customHeight="1">
      <c r="A7" s="51" t="s">
        <v>64</v>
      </c>
      <c r="B7" s="50">
        <f>SUMIF(A14:A40,A7,M14:M40)</f>
        <v>376</v>
      </c>
      <c r="C7" s="50">
        <f ca="1">IF(D7+E7&gt;0,RANK(B7,OFFSET(B3,1,0,C42,1)),"")</f>
        <v>1</v>
      </c>
      <c r="D7" s="50">
        <f>COUNTIF(F15:F39,CONCATENATE(A7,"_M"))</f>
        <v>8</v>
      </c>
      <c r="E7" s="75">
        <f>COUNTIF(F14:F40,CONCATENATE(A7,"_F"))</f>
        <v>7</v>
      </c>
      <c r="N7" s="14"/>
      <c r="O7" s="14"/>
      <c r="P7" s="14"/>
      <c r="Q7" s="14"/>
      <c r="R7" s="14"/>
      <c r="S7" s="14"/>
    </row>
    <row r="8" spans="1:19" ht="12.75" customHeight="1">
      <c r="A8" s="51" t="s">
        <v>104</v>
      </c>
      <c r="B8" s="50">
        <f>SUMIF(A14:A40,A8,M14:M40)</f>
        <v>20</v>
      </c>
      <c r="C8" s="50">
        <f ca="1">IF(D8+E8&gt;0,RANK(B8,OFFSET(B3,1,0,C42,1)),"")</f>
        <v>7</v>
      </c>
      <c r="D8" s="50">
        <f>COUNTIF(F15:F39,CONCATENATE(A8,"_M"))</f>
        <v>1</v>
      </c>
      <c r="E8" s="75">
        <f>COUNTIF(F14:F40,CONCATENATE(A8,"_F"))</f>
        <v>0</v>
      </c>
      <c r="N8" s="14"/>
      <c r="O8" s="14"/>
      <c r="P8" s="14"/>
      <c r="Q8" s="14"/>
      <c r="R8" s="14"/>
      <c r="S8" s="14"/>
    </row>
    <row r="9" spans="1:19" ht="12.75" customHeight="1" thickBot="1">
      <c r="A9" s="51" t="s">
        <v>101</v>
      </c>
      <c r="B9" s="50">
        <f>SUMIF(A14:A40,A9,M14:M40)</f>
        <v>21</v>
      </c>
      <c r="C9" s="50">
        <f ca="1">IF(D9+E9&gt;0,RANK(B9,OFFSET(B3,1,0,C42,1)),"")</f>
        <v>6</v>
      </c>
      <c r="D9" s="50">
        <f>COUNTIF(F15:F39,CONCATENATE(A9,"_M"))</f>
        <v>1</v>
      </c>
      <c r="E9" s="75">
        <f>COUNTIF(F14:F40,CONCATENATE(A9,"_F"))</f>
        <v>0</v>
      </c>
      <c r="N9" s="14"/>
      <c r="O9" s="14"/>
      <c r="P9" s="14"/>
      <c r="Q9" s="14"/>
      <c r="R9" s="14"/>
      <c r="S9" s="14"/>
    </row>
    <row r="10" spans="1:19" ht="12.75" customHeight="1" thickBot="1">
      <c r="A10" s="51" t="s">
        <v>97</v>
      </c>
      <c r="B10" s="50">
        <f>SUMIF(A14:A40,A10,M14:M40)</f>
        <v>22</v>
      </c>
      <c r="C10" s="50">
        <f ca="1">IF(D10+E10&gt;0,RANK(B10,OFFSET(B3,1,0,C42,1)),"")</f>
        <v>5</v>
      </c>
      <c r="D10" s="50">
        <f>COUNTIF(F15:F39,CONCATENATE(A10,"_M"))</f>
        <v>1</v>
      </c>
      <c r="E10" s="75">
        <f>COUNTIF(F14:F40,CONCATENATE(A10,"_F"))</f>
        <v>0</v>
      </c>
      <c r="N10" s="14"/>
      <c r="O10" s="14"/>
      <c r="P10" s="14"/>
      <c r="Q10" s="14"/>
      <c r="R10" s="14"/>
      <c r="S10" s="14"/>
    </row>
    <row r="11" spans="1:5" ht="12.75" customHeight="1">
      <c r="A11" s="10"/>
      <c r="B11" s="12"/>
      <c r="C11" s="10"/>
      <c r="D11" s="10"/>
      <c r="E11" s="10"/>
    </row>
    <row r="12" spans="1:3" s="13" customFormat="1" ht="12.75" customHeight="1">
      <c r="A12" s="3" t="s">
        <v>156</v>
      </c>
      <c r="B12" s="3"/>
      <c r="C12" s="3"/>
    </row>
    <row r="13" ht="13.5" customHeight="1" thickBot="1"/>
    <row r="14" spans="1:13" ht="41.25" customHeight="1">
      <c r="A14" s="77" t="s">
        <v>54</v>
      </c>
      <c r="B14" s="49" t="s">
        <v>50</v>
      </c>
      <c r="C14" s="49" t="s">
        <v>51</v>
      </c>
      <c r="D14" s="49" t="s">
        <v>157</v>
      </c>
      <c r="E14" s="49" t="s">
        <v>53</v>
      </c>
      <c r="F14" s="49" t="s">
        <v>54</v>
      </c>
      <c r="G14" s="9" t="s">
        <v>58</v>
      </c>
      <c r="H14" s="9" t="s">
        <v>0</v>
      </c>
      <c r="I14" s="9" t="s">
        <v>1</v>
      </c>
      <c r="J14" s="9" t="s">
        <v>158</v>
      </c>
      <c r="K14" s="9" t="s">
        <v>159</v>
      </c>
      <c r="L14" s="9" t="s">
        <v>160</v>
      </c>
      <c r="M14" s="48" t="s">
        <v>161</v>
      </c>
    </row>
    <row r="15" spans="1:19" ht="12.75" customHeight="1">
      <c r="A15" s="18" t="s">
        <v>120</v>
      </c>
      <c r="B15" s="17" t="s">
        <v>119</v>
      </c>
      <c r="C15" s="17" t="s">
        <v>118</v>
      </c>
      <c r="D15" s="16" t="s">
        <v>162</v>
      </c>
      <c r="E15" s="26">
        <v>96.2</v>
      </c>
      <c r="F15" s="16" t="s">
        <v>163</v>
      </c>
      <c r="G15" s="15">
        <v>275</v>
      </c>
      <c r="H15" s="15">
        <v>1</v>
      </c>
      <c r="I15" s="15">
        <v>1</v>
      </c>
      <c r="J15" s="15">
        <v>1</v>
      </c>
      <c r="K15" s="15">
        <v>28</v>
      </c>
      <c r="L15" s="15">
        <f ca="1">ROW(K15)-(ROW(F14)+MATCH(F15,OFFSET(F14,1,0,C41,1),0))+1</f>
        <v>1</v>
      </c>
      <c r="M15" s="76">
        <f>IF(D15="M",IF(C43&lt;&gt;"",IF(L15&lt;=C43,K15,0),IF(L15&gt;0,K15,0)),IF(C44&lt;&gt;"",IF(L15&lt;=C44,K15,0),IF(L15&gt;0,K15,0)))</f>
        <v>28</v>
      </c>
      <c r="N15" s="14"/>
      <c r="O15" s="14"/>
      <c r="P15" s="14"/>
      <c r="Q15" s="14"/>
      <c r="R15" s="14"/>
      <c r="S15" s="14"/>
    </row>
    <row r="16" spans="1:19" ht="12.75" customHeight="1">
      <c r="A16" s="18" t="s">
        <v>69</v>
      </c>
      <c r="B16" s="17" t="s">
        <v>124</v>
      </c>
      <c r="C16" s="17" t="s">
        <v>123</v>
      </c>
      <c r="D16" s="16" t="s">
        <v>162</v>
      </c>
      <c r="E16" s="26">
        <v>107.4</v>
      </c>
      <c r="F16" s="16" t="s">
        <v>164</v>
      </c>
      <c r="G16" s="15">
        <v>243</v>
      </c>
      <c r="H16" s="15">
        <v>1</v>
      </c>
      <c r="I16" s="15">
        <v>1</v>
      </c>
      <c r="J16" s="15">
        <v>1</v>
      </c>
      <c r="K16" s="15">
        <v>28</v>
      </c>
      <c r="L16" s="15">
        <f ca="1">ROW(K16)-(ROW(F14)+MATCH(F16,OFFSET(F14,1,0,C41,1),0))+1</f>
        <v>1</v>
      </c>
      <c r="M16" s="76">
        <f>IF(D16="M",IF(C43&lt;&gt;"",IF(L16&lt;=C43,K16,0),IF(L16&gt;0,K16,0)),IF(C44&lt;&gt;"",IF(L16&lt;=C44,K16,0),IF(L16&gt;0,K16,0)))</f>
        <v>28</v>
      </c>
      <c r="N16" s="14"/>
      <c r="O16" s="14"/>
      <c r="P16" s="14"/>
      <c r="Q16" s="14"/>
      <c r="R16" s="14"/>
      <c r="S16" s="14"/>
    </row>
    <row r="17" spans="1:19" ht="12.75" customHeight="1">
      <c r="A17" s="18" t="s">
        <v>69</v>
      </c>
      <c r="B17" s="17" t="s">
        <v>82</v>
      </c>
      <c r="C17" s="17" t="s">
        <v>81</v>
      </c>
      <c r="D17" s="16" t="s">
        <v>162</v>
      </c>
      <c r="E17" s="26">
        <v>68.7</v>
      </c>
      <c r="F17" s="16" t="s">
        <v>164</v>
      </c>
      <c r="G17" s="15">
        <v>228</v>
      </c>
      <c r="H17" s="15">
        <v>1</v>
      </c>
      <c r="I17" s="15">
        <v>1</v>
      </c>
      <c r="J17" s="15">
        <v>1</v>
      </c>
      <c r="K17" s="15">
        <v>28</v>
      </c>
      <c r="L17" s="15">
        <f ca="1">ROW(K17)-(ROW(F14)+MATCH(F17,OFFSET(F14,1,0,C41,1),0))+1</f>
        <v>2</v>
      </c>
      <c r="M17" s="76">
        <f>IF(D17="M",IF(C43&lt;&gt;"",IF(L17&lt;=C43,K17,0),IF(L17&gt;0,K17,0)),IF(C44&lt;&gt;"",IF(L17&lt;=C44,K17,0),IF(L17&gt;0,K17,0)))</f>
        <v>28</v>
      </c>
      <c r="N17" s="14"/>
      <c r="O17" s="14"/>
      <c r="P17" s="14"/>
      <c r="Q17" s="14"/>
      <c r="R17" s="14"/>
      <c r="S17" s="14"/>
    </row>
    <row r="18" spans="1:19" ht="12.75" customHeight="1">
      <c r="A18" s="18" t="s">
        <v>69</v>
      </c>
      <c r="B18" s="17" t="s">
        <v>68</v>
      </c>
      <c r="C18" s="17" t="s">
        <v>67</v>
      </c>
      <c r="D18" s="16" t="s">
        <v>162</v>
      </c>
      <c r="E18" s="26">
        <v>58.5</v>
      </c>
      <c r="F18" s="16" t="s">
        <v>164</v>
      </c>
      <c r="G18" s="15">
        <v>154</v>
      </c>
      <c r="H18" s="15">
        <v>1</v>
      </c>
      <c r="I18" s="15">
        <v>1</v>
      </c>
      <c r="J18" s="15">
        <v>1</v>
      </c>
      <c r="K18" s="15">
        <v>28</v>
      </c>
      <c r="L18" s="15">
        <f ca="1">ROW(K18)-(ROW(F14)+MATCH(F18,OFFSET(F14,1,0,C41,1),0))+1</f>
        <v>3</v>
      </c>
      <c r="M18" s="76">
        <f>IF(D18="M",IF(C43&lt;&gt;"",IF(L18&lt;=C43,K18,0),IF(L18&gt;0,K18,0)),IF(C44&lt;&gt;"",IF(L18&lt;=C44,K18,0),IF(L18&gt;0,K18,0)))</f>
        <v>28</v>
      </c>
      <c r="N18" s="14"/>
      <c r="O18" s="14"/>
      <c r="P18" s="14"/>
      <c r="Q18" s="14"/>
      <c r="R18" s="14"/>
      <c r="S18" s="14"/>
    </row>
    <row r="19" spans="1:19" ht="12.75" customHeight="1">
      <c r="A19" s="18" t="s">
        <v>69</v>
      </c>
      <c r="B19" s="17" t="s">
        <v>84</v>
      </c>
      <c r="C19" s="17" t="s">
        <v>83</v>
      </c>
      <c r="D19" s="16" t="s">
        <v>162</v>
      </c>
      <c r="E19" s="26">
        <v>69.4</v>
      </c>
      <c r="F19" s="16" t="s">
        <v>164</v>
      </c>
      <c r="G19" s="15">
        <v>192</v>
      </c>
      <c r="H19" s="15">
        <v>2</v>
      </c>
      <c r="I19" s="15">
        <v>2</v>
      </c>
      <c r="J19" s="15">
        <v>2</v>
      </c>
      <c r="K19" s="15">
        <v>25</v>
      </c>
      <c r="L19" s="15">
        <f ca="1">ROW(K19)-(ROW(F14)+MATCH(F19,OFFSET(F14,1,0,C41,1),0))+1</f>
        <v>4</v>
      </c>
      <c r="M19" s="76">
        <f>IF(D19="M",IF(C43&lt;&gt;"",IF(L19&lt;=C43,K19,0),IF(L19&gt;0,K19,0)),IF(C44&lt;&gt;"",IF(L19&lt;=C44,K19,0),IF(L19&gt;0,K19,0)))</f>
        <v>25</v>
      </c>
      <c r="N19" s="14"/>
      <c r="O19" s="14"/>
      <c r="P19" s="14"/>
      <c r="Q19" s="14"/>
      <c r="R19" s="14"/>
      <c r="S19" s="14"/>
    </row>
    <row r="20" spans="1:19" ht="12.75" customHeight="1">
      <c r="A20" s="18" t="s">
        <v>11</v>
      </c>
      <c r="B20" s="17" t="s">
        <v>72</v>
      </c>
      <c r="C20" s="17" t="s">
        <v>71</v>
      </c>
      <c r="D20" s="16" t="s">
        <v>162</v>
      </c>
      <c r="E20" s="26">
        <v>60.3</v>
      </c>
      <c r="F20" s="16" t="s">
        <v>165</v>
      </c>
      <c r="G20" s="15">
        <v>147</v>
      </c>
      <c r="H20" s="15">
        <v>2</v>
      </c>
      <c r="I20" s="15">
        <v>2</v>
      </c>
      <c r="J20" s="15">
        <v>2</v>
      </c>
      <c r="K20" s="15">
        <v>25</v>
      </c>
      <c r="L20" s="15">
        <f ca="1">ROW(K20)-(ROW(F14)+MATCH(F20,OFFSET(F14,1,0,C41,1),0))+1</f>
        <v>1</v>
      </c>
      <c r="M20" s="76">
        <f>IF(D20="M",IF(C43&lt;&gt;"",IF(L20&lt;=C43,K20,0),IF(L20&gt;0,K20,0)),IF(C44&lt;&gt;"",IF(L20&lt;=C44,K20,0),IF(L20&gt;0,K20,0)))</f>
        <v>25</v>
      </c>
      <c r="N20" s="14"/>
      <c r="O20" s="14"/>
      <c r="P20" s="14"/>
      <c r="Q20" s="14"/>
      <c r="R20" s="14"/>
      <c r="S20" s="14"/>
    </row>
    <row r="21" spans="1:19" ht="12.75" customHeight="1">
      <c r="A21" s="18" t="s">
        <v>11</v>
      </c>
      <c r="B21" s="17" t="s">
        <v>107</v>
      </c>
      <c r="C21" s="17" t="s">
        <v>106</v>
      </c>
      <c r="D21" s="16" t="s">
        <v>162</v>
      </c>
      <c r="E21" s="26">
        <v>74.7</v>
      </c>
      <c r="F21" s="16" t="s">
        <v>165</v>
      </c>
      <c r="G21" s="15">
        <v>108</v>
      </c>
      <c r="H21" s="15">
        <v>7</v>
      </c>
      <c r="I21" s="15">
        <v>7</v>
      </c>
      <c r="J21" s="15">
        <v>7</v>
      </c>
      <c r="K21" s="15">
        <v>19</v>
      </c>
      <c r="L21" s="15">
        <f ca="1">ROW(K21)-(ROW(F14)+MATCH(F21,OFFSET(F14,1,0,C41,1),0))+1</f>
        <v>2</v>
      </c>
      <c r="M21" s="76">
        <f>IF(D21="M",IF(C43&lt;&gt;"",IF(L21&lt;=C43,K21,0),IF(L21&gt;0,K21,0)),IF(C44&lt;&gt;"",IF(L21&lt;=C44,K21,0),IF(L21&gt;0,K21,0)))</f>
        <v>19</v>
      </c>
      <c r="N21" s="14"/>
      <c r="O21" s="14"/>
      <c r="P21" s="14"/>
      <c r="Q21" s="14"/>
      <c r="R21" s="14"/>
      <c r="S21" s="14"/>
    </row>
    <row r="22" spans="1:19" ht="12.75" customHeight="1">
      <c r="A22" s="18" t="s">
        <v>64</v>
      </c>
      <c r="B22" s="17" t="s">
        <v>148</v>
      </c>
      <c r="C22" s="17" t="s">
        <v>147</v>
      </c>
      <c r="D22" s="16" t="s">
        <v>175</v>
      </c>
      <c r="E22" s="26">
        <v>75.3</v>
      </c>
      <c r="F22" s="16" t="s">
        <v>176</v>
      </c>
      <c r="G22" s="15">
        <v>62</v>
      </c>
      <c r="H22" s="15">
        <v>1</v>
      </c>
      <c r="I22" s="15">
        <v>1</v>
      </c>
      <c r="J22" s="15">
        <v>1</v>
      </c>
      <c r="K22" s="15">
        <v>28</v>
      </c>
      <c r="L22" s="15">
        <f ca="1">ROW(K22)-(ROW(F14)+MATCH(F22,OFFSET(F14,1,0,C41,1),0))+1</f>
        <v>1</v>
      </c>
      <c r="M22" s="76">
        <f>IF(D22="M",IF(C43&lt;&gt;"",IF(L22&lt;=C43,K22,0),IF(L22&gt;0,K22,0)),IF(C44&lt;&gt;"",IF(L22&lt;=C44,K22,0),IF(L22&gt;0,K22,0)))</f>
        <v>28</v>
      </c>
      <c r="N22" s="14"/>
      <c r="O22" s="14"/>
      <c r="P22" s="14"/>
      <c r="Q22" s="14"/>
      <c r="R22" s="14"/>
      <c r="S22" s="14"/>
    </row>
    <row r="23" spans="1:19" ht="12.75" customHeight="1">
      <c r="A23" s="18" t="s">
        <v>64</v>
      </c>
      <c r="B23" s="17" t="s">
        <v>131</v>
      </c>
      <c r="C23" s="17" t="s">
        <v>130</v>
      </c>
      <c r="D23" s="16" t="s">
        <v>175</v>
      </c>
      <c r="E23" s="26">
        <v>43.3</v>
      </c>
      <c r="F23" s="16" t="s">
        <v>176</v>
      </c>
      <c r="G23" s="15">
        <v>71</v>
      </c>
      <c r="H23" s="15">
        <v>1</v>
      </c>
      <c r="I23" s="15">
        <v>1</v>
      </c>
      <c r="J23" s="15">
        <v>1</v>
      </c>
      <c r="K23" s="15">
        <v>28</v>
      </c>
      <c r="L23" s="15">
        <f ca="1">ROW(K23)-(ROW(F14)+MATCH(F23,OFFSET(F14,1,0,C41,1),0))+1</f>
        <v>2</v>
      </c>
      <c r="M23" s="76">
        <f>IF(D23="M",IF(C43&lt;&gt;"",IF(L23&lt;=C43,K23,0),IF(L23&gt;0,K23,0)),IF(C44&lt;&gt;"",IF(L23&lt;=C44,K23,0),IF(L23&gt;0,K23,0)))</f>
        <v>28</v>
      </c>
      <c r="N23" s="14"/>
      <c r="O23" s="14"/>
      <c r="P23" s="14"/>
      <c r="Q23" s="14"/>
      <c r="R23" s="14"/>
      <c r="S23" s="14"/>
    </row>
    <row r="24" spans="1:19" ht="12.75" customHeight="1">
      <c r="A24" s="18" t="s">
        <v>64</v>
      </c>
      <c r="B24" s="17" t="s">
        <v>151</v>
      </c>
      <c r="C24" s="17" t="s">
        <v>150</v>
      </c>
      <c r="D24" s="16" t="s">
        <v>175</v>
      </c>
      <c r="E24" s="26">
        <v>76.1</v>
      </c>
      <c r="F24" s="16" t="s">
        <v>176</v>
      </c>
      <c r="G24" s="15">
        <v>122</v>
      </c>
      <c r="H24" s="15">
        <v>1</v>
      </c>
      <c r="I24" s="15">
        <v>1</v>
      </c>
      <c r="J24" s="15">
        <v>1</v>
      </c>
      <c r="K24" s="15">
        <v>28</v>
      </c>
      <c r="L24" s="15">
        <f ca="1">ROW(K24)-(ROW(F14)+MATCH(F24,OFFSET(F14,1,0,C41,1),0))+1</f>
        <v>3</v>
      </c>
      <c r="M24" s="76">
        <f>IF(D24="M",IF(C43&lt;&gt;"",IF(L24&lt;=C43,K24,0),IF(L24&gt;0,K24,0)),IF(C44&lt;&gt;"",IF(L24&lt;=C44,K24,0),IF(L24&gt;0,K24,0)))</f>
        <v>28</v>
      </c>
      <c r="N24" s="14"/>
      <c r="O24" s="14"/>
      <c r="P24" s="14"/>
      <c r="Q24" s="14"/>
      <c r="R24" s="14"/>
      <c r="S24" s="14"/>
    </row>
    <row r="25" spans="1:19" ht="12.75" customHeight="1">
      <c r="A25" s="18" t="s">
        <v>64</v>
      </c>
      <c r="B25" s="17" t="s">
        <v>134</v>
      </c>
      <c r="C25" s="17" t="s">
        <v>87</v>
      </c>
      <c r="D25" s="16" t="s">
        <v>175</v>
      </c>
      <c r="E25" s="26">
        <v>46</v>
      </c>
      <c r="F25" s="16" t="s">
        <v>176</v>
      </c>
      <c r="G25" s="15">
        <v>75</v>
      </c>
      <c r="H25" s="15">
        <v>1</v>
      </c>
      <c r="I25" s="15">
        <v>1</v>
      </c>
      <c r="J25" s="15">
        <v>1</v>
      </c>
      <c r="K25" s="15">
        <v>28</v>
      </c>
      <c r="L25" s="15">
        <f ca="1">ROW(K25)-(ROW(F14)+MATCH(F25,OFFSET(F14,1,0,C41,1),0))+1</f>
        <v>4</v>
      </c>
      <c r="M25" s="76">
        <f>IF(D25="M",IF(C43&lt;&gt;"",IF(L25&lt;=C43,K25,0),IF(L25&gt;0,K25,0)),IF(C44&lt;&gt;"",IF(L25&lt;=C44,K25,0),IF(L25&gt;0,K25,0)))</f>
        <v>28</v>
      </c>
      <c r="N25" s="14"/>
      <c r="O25" s="14"/>
      <c r="P25" s="14"/>
      <c r="Q25" s="14"/>
      <c r="R25" s="14"/>
      <c r="S25" s="14"/>
    </row>
    <row r="26" spans="1:19" ht="12.75" customHeight="1">
      <c r="A26" s="18" t="s">
        <v>64</v>
      </c>
      <c r="B26" s="17" t="s">
        <v>137</v>
      </c>
      <c r="C26" s="17" t="s">
        <v>136</v>
      </c>
      <c r="D26" s="16" t="s">
        <v>175</v>
      </c>
      <c r="E26" s="26">
        <v>58.8</v>
      </c>
      <c r="F26" s="16" t="s">
        <v>176</v>
      </c>
      <c r="G26" s="15">
        <v>101</v>
      </c>
      <c r="H26" s="15">
        <v>1</v>
      </c>
      <c r="I26" s="15">
        <v>1</v>
      </c>
      <c r="J26" s="15">
        <v>1</v>
      </c>
      <c r="K26" s="15">
        <v>28</v>
      </c>
      <c r="L26" s="15">
        <f ca="1">ROW(K26)-(ROW(F14)+MATCH(F26,OFFSET(F14,1,0,C41,1),0))+1</f>
        <v>5</v>
      </c>
      <c r="M26" s="76">
        <f>IF(D26="M",IF(C43&lt;&gt;"",IF(L26&lt;=C43,K26,0),IF(L26&gt;0,K26,0)),IF(C44&lt;&gt;"",IF(L26&lt;=C44,K26,0),IF(L26&gt;0,K26,0)))</f>
        <v>28</v>
      </c>
      <c r="N26" s="14"/>
      <c r="O26" s="14"/>
      <c r="P26" s="14"/>
      <c r="Q26" s="14"/>
      <c r="R26" s="14"/>
      <c r="S26" s="14"/>
    </row>
    <row r="27" spans="1:19" ht="12.75" customHeight="1">
      <c r="A27" s="18" t="s">
        <v>64</v>
      </c>
      <c r="B27" s="17" t="s">
        <v>141</v>
      </c>
      <c r="C27" s="17" t="s">
        <v>140</v>
      </c>
      <c r="D27" s="16" t="s">
        <v>175</v>
      </c>
      <c r="E27" s="26">
        <v>70.5</v>
      </c>
      <c r="F27" s="16" t="s">
        <v>176</v>
      </c>
      <c r="G27" s="15">
        <v>123</v>
      </c>
      <c r="H27" s="15">
        <v>1</v>
      </c>
      <c r="I27" s="15">
        <v>1</v>
      </c>
      <c r="J27" s="15">
        <v>1</v>
      </c>
      <c r="K27" s="15">
        <v>28</v>
      </c>
      <c r="L27" s="15">
        <f ca="1">ROW(K27)-(ROW(F14)+MATCH(F27,OFFSET(F14,1,0,C41,1),0))+1</f>
        <v>6</v>
      </c>
      <c r="M27" s="76">
        <f>IF(D27="M",IF(C43&lt;&gt;"",IF(L27&lt;=C43,K27,0),IF(L27&gt;0,K27,0)),IF(C44&lt;&gt;"",IF(L27&lt;=C44,K27,0),IF(L27&gt;0,K27,0)))</f>
        <v>28</v>
      </c>
      <c r="N27" s="14"/>
      <c r="O27" s="14"/>
      <c r="P27" s="14"/>
      <c r="Q27" s="14"/>
      <c r="R27" s="14"/>
      <c r="S27" s="14"/>
    </row>
    <row r="28" spans="1:19" ht="12.75" customHeight="1">
      <c r="A28" s="18" t="s">
        <v>64</v>
      </c>
      <c r="B28" s="17" t="s">
        <v>144</v>
      </c>
      <c r="C28" s="17" t="s">
        <v>143</v>
      </c>
      <c r="D28" s="16" t="s">
        <v>175</v>
      </c>
      <c r="E28" s="26">
        <v>71</v>
      </c>
      <c r="F28" s="16" t="s">
        <v>176</v>
      </c>
      <c r="G28" s="15">
        <v>107</v>
      </c>
      <c r="H28" s="15">
        <v>2</v>
      </c>
      <c r="I28" s="15">
        <v>2</v>
      </c>
      <c r="J28" s="15">
        <v>2</v>
      </c>
      <c r="K28" s="15">
        <v>25</v>
      </c>
      <c r="L28" s="15">
        <f ca="1">ROW(K28)-(ROW(F14)+MATCH(F28,OFFSET(F14,1,0,C41,1),0))+1</f>
        <v>7</v>
      </c>
      <c r="M28" s="76">
        <f>IF(D28="M",IF(C43&lt;&gt;"",IF(L28&lt;=C43,K28,0),IF(L28&gt;0,K28,0)),IF(C44&lt;&gt;"",IF(L28&lt;=C44,K28,0),IF(L28&gt;0,K28,0)))</f>
        <v>25</v>
      </c>
      <c r="N28" s="14"/>
      <c r="O28" s="14"/>
      <c r="P28" s="14"/>
      <c r="Q28" s="14"/>
      <c r="R28" s="14"/>
      <c r="S28" s="14"/>
    </row>
    <row r="29" spans="1:19" ht="12.75" customHeight="1">
      <c r="A29" s="18" t="s">
        <v>64</v>
      </c>
      <c r="B29" s="17" t="s">
        <v>115</v>
      </c>
      <c r="C29" s="17" t="s">
        <v>114</v>
      </c>
      <c r="D29" s="16" t="s">
        <v>162</v>
      </c>
      <c r="E29" s="26">
        <v>95.5</v>
      </c>
      <c r="F29" s="16" t="s">
        <v>166</v>
      </c>
      <c r="G29" s="15">
        <v>224</v>
      </c>
      <c r="H29" s="15">
        <v>1</v>
      </c>
      <c r="I29" s="15">
        <v>1</v>
      </c>
      <c r="J29" s="15">
        <v>1</v>
      </c>
      <c r="K29" s="15">
        <v>28</v>
      </c>
      <c r="L29" s="15">
        <f ca="1">ROW(K29)-(ROW(F14)+MATCH(F29,OFFSET(F14,1,0,C41,1),0))+1</f>
        <v>1</v>
      </c>
      <c r="M29" s="76">
        <f>IF(D29="M",IF(C43&lt;&gt;"",IF(L29&lt;=C43,K29,0),IF(L29&gt;0,K29,0)),IF(C44&lt;&gt;"",IF(L29&lt;=C44,K29,0),IF(L29&gt;0,K29,0)))</f>
        <v>28</v>
      </c>
      <c r="N29" s="14"/>
      <c r="O29" s="14"/>
      <c r="P29" s="14"/>
      <c r="Q29" s="14"/>
      <c r="R29" s="14"/>
      <c r="S29" s="14"/>
    </row>
    <row r="30" spans="1:19" ht="12.75" customHeight="1">
      <c r="A30" s="18" t="s">
        <v>64</v>
      </c>
      <c r="B30" s="17" t="s">
        <v>63</v>
      </c>
      <c r="C30" s="17" t="s">
        <v>62</v>
      </c>
      <c r="D30" s="16" t="s">
        <v>162</v>
      </c>
      <c r="E30" s="26">
        <v>54.9</v>
      </c>
      <c r="F30" s="16" t="s">
        <v>166</v>
      </c>
      <c r="G30" s="15">
        <v>77</v>
      </c>
      <c r="H30" s="15">
        <v>1</v>
      </c>
      <c r="I30" s="15">
        <v>1</v>
      </c>
      <c r="J30" s="15">
        <v>1</v>
      </c>
      <c r="K30" s="15">
        <v>28</v>
      </c>
      <c r="L30" s="15">
        <f ca="1">ROW(K30)-(ROW(F14)+MATCH(F30,OFFSET(F14,1,0,C41,1),0))+1</f>
        <v>2</v>
      </c>
      <c r="M30" s="76">
        <f>IF(D30="M",IF(C43&lt;&gt;"",IF(L30&lt;=C43,K30,0),IF(L30&gt;0,K30,0)),IF(C44&lt;&gt;"",IF(L30&lt;=C44,K30,0),IF(L30&gt;0,K30,0)))</f>
        <v>28</v>
      </c>
      <c r="N30" s="14"/>
      <c r="O30" s="14"/>
      <c r="P30" s="14"/>
      <c r="Q30" s="14"/>
      <c r="R30" s="14"/>
      <c r="S30" s="14"/>
    </row>
    <row r="31" spans="1:19" ht="12.75" customHeight="1">
      <c r="A31" s="18" t="s">
        <v>64</v>
      </c>
      <c r="B31" s="17" t="s">
        <v>88</v>
      </c>
      <c r="C31" s="17" t="s">
        <v>87</v>
      </c>
      <c r="D31" s="16" t="s">
        <v>162</v>
      </c>
      <c r="E31" s="26">
        <v>77.9</v>
      </c>
      <c r="F31" s="16" t="s">
        <v>166</v>
      </c>
      <c r="G31" s="15">
        <v>216</v>
      </c>
      <c r="H31" s="15">
        <v>1</v>
      </c>
      <c r="I31" s="15">
        <v>1</v>
      </c>
      <c r="J31" s="15">
        <v>1</v>
      </c>
      <c r="K31" s="15">
        <v>28</v>
      </c>
      <c r="L31" s="15">
        <f ca="1">ROW(K31)-(ROW(F14)+MATCH(F31,OFFSET(F14,1,0,C41,1),0))+1</f>
        <v>3</v>
      </c>
      <c r="M31" s="76">
        <f>IF(D31="M",IF(C43&lt;&gt;"",IF(L31&lt;=C43,K31,0),IF(L31&gt;0,K31,0)),IF(C44&lt;&gt;"",IF(L31&lt;=C44,K31,0),IF(L31&gt;0,K31,0)))</f>
        <v>28</v>
      </c>
      <c r="N31" s="14"/>
      <c r="O31" s="14"/>
      <c r="P31" s="14"/>
      <c r="Q31" s="14"/>
      <c r="R31" s="14"/>
      <c r="S31" s="14"/>
    </row>
    <row r="32" spans="1:19" ht="12.75" customHeight="1">
      <c r="A32" s="18" t="s">
        <v>64</v>
      </c>
      <c r="B32" s="17" t="s">
        <v>78</v>
      </c>
      <c r="C32" s="17" t="s">
        <v>77</v>
      </c>
      <c r="D32" s="16" t="s">
        <v>162</v>
      </c>
      <c r="E32" s="26">
        <v>65.6</v>
      </c>
      <c r="F32" s="16" t="s">
        <v>166</v>
      </c>
      <c r="G32" s="15">
        <v>157</v>
      </c>
      <c r="H32" s="15">
        <v>1</v>
      </c>
      <c r="I32" s="15">
        <v>1</v>
      </c>
      <c r="J32" s="15">
        <v>1</v>
      </c>
      <c r="K32" s="15">
        <v>28</v>
      </c>
      <c r="L32" s="15">
        <f ca="1">ROW(K32)-(ROW(F14)+MATCH(F32,OFFSET(F14,1,0,C41,1),0))+1</f>
        <v>4</v>
      </c>
      <c r="M32" s="76">
        <f>IF(D32="M",IF(C43&lt;&gt;"",IF(L32&lt;=C43,K32,0),IF(L32&gt;0,K32,0)),IF(C44&lt;&gt;"",IF(L32&lt;=C44,K32,0),IF(L32&gt;0,K32,0)))</f>
        <v>28</v>
      </c>
      <c r="N32" s="14"/>
      <c r="O32" s="14"/>
      <c r="P32" s="14"/>
      <c r="Q32" s="14"/>
      <c r="R32" s="14"/>
      <c r="S32" s="14"/>
    </row>
    <row r="33" spans="1:19" ht="12.75" customHeight="1">
      <c r="A33" s="18" t="s">
        <v>64</v>
      </c>
      <c r="B33" s="17" t="s">
        <v>90</v>
      </c>
      <c r="C33" s="17" t="s">
        <v>89</v>
      </c>
      <c r="D33" s="16" t="s">
        <v>162</v>
      </c>
      <c r="E33" s="26">
        <v>79.4</v>
      </c>
      <c r="F33" s="16" t="s">
        <v>166</v>
      </c>
      <c r="G33" s="15">
        <v>207</v>
      </c>
      <c r="H33" s="15">
        <v>2</v>
      </c>
      <c r="I33" s="15">
        <v>2</v>
      </c>
      <c r="J33" s="15">
        <v>2</v>
      </c>
      <c r="K33" s="15">
        <v>25</v>
      </c>
      <c r="L33" s="15">
        <f ca="1">ROW(K33)-(ROW(F14)+MATCH(F33,OFFSET(F14,1,0,C41,1),0))+1</f>
        <v>5</v>
      </c>
      <c r="M33" s="76">
        <f>IF(D33="M",IF(C43&lt;&gt;"",IF(L33&lt;=C43,K33,0),IF(L33&gt;0,K33,0)),IF(C44&lt;&gt;"",IF(L33&lt;=C44,K33,0),IF(L33&gt;0,K33,0)))</f>
        <v>25</v>
      </c>
      <c r="N33" s="14"/>
      <c r="O33" s="14"/>
      <c r="P33" s="14"/>
      <c r="Q33" s="14"/>
      <c r="R33" s="14"/>
      <c r="S33" s="14"/>
    </row>
    <row r="34" spans="1:19" ht="12.75" customHeight="1">
      <c r="A34" s="18" t="s">
        <v>64</v>
      </c>
      <c r="B34" s="17" t="s">
        <v>93</v>
      </c>
      <c r="C34" s="17" t="s">
        <v>92</v>
      </c>
      <c r="D34" s="16" t="s">
        <v>162</v>
      </c>
      <c r="E34" s="26">
        <v>78.6</v>
      </c>
      <c r="F34" s="16" t="s">
        <v>166</v>
      </c>
      <c r="G34" s="15">
        <v>198</v>
      </c>
      <c r="H34" s="15">
        <v>3</v>
      </c>
      <c r="I34" s="15">
        <v>4</v>
      </c>
      <c r="J34" s="15">
        <v>3</v>
      </c>
      <c r="K34" s="15">
        <v>23</v>
      </c>
      <c r="L34" s="15">
        <f ca="1">ROW(K34)-(ROW(F14)+MATCH(F34,OFFSET(F14,1,0,C41,1),0))+1</f>
        <v>6</v>
      </c>
      <c r="M34" s="76">
        <f>IF(D34="M",IF(C43&lt;&gt;"",IF(L34&lt;=C43,K34,0),IF(L34&gt;0,K34,0)),IF(C44&lt;&gt;"",IF(L34&lt;=C44,K34,0),IF(L34&gt;0,K34,0)))</f>
        <v>23</v>
      </c>
      <c r="N34" s="14"/>
      <c r="O34" s="14"/>
      <c r="P34" s="14"/>
      <c r="Q34" s="14"/>
      <c r="R34" s="14"/>
      <c r="S34" s="14"/>
    </row>
    <row r="35" spans="1:19" ht="12.75" customHeight="1">
      <c r="A35" s="18" t="s">
        <v>64</v>
      </c>
      <c r="B35" s="17" t="s">
        <v>74</v>
      </c>
      <c r="C35" s="17" t="s">
        <v>62</v>
      </c>
      <c r="D35" s="16" t="s">
        <v>162</v>
      </c>
      <c r="E35" s="26">
        <v>56.8</v>
      </c>
      <c r="F35" s="16" t="s">
        <v>166</v>
      </c>
      <c r="G35" s="15">
        <v>50</v>
      </c>
      <c r="H35" s="15">
        <v>3</v>
      </c>
      <c r="I35" s="15">
        <v>3</v>
      </c>
      <c r="J35" s="15">
        <v>3</v>
      </c>
      <c r="K35" s="15">
        <v>23</v>
      </c>
      <c r="L35" s="15">
        <f ca="1">ROW(K35)-(ROW(F14)+MATCH(F35,OFFSET(F14,1,0,C41,1),0))+1</f>
        <v>7</v>
      </c>
      <c r="M35" s="76">
        <f>IF(D35="M",IF(C43&lt;&gt;"",IF(L35&lt;=C43,K35,0),IF(L35&gt;0,K35,0)),IF(C44&lt;&gt;"",IF(L35&lt;=C44,K35,0),IF(L35&gt;0,K35,0)))</f>
        <v>23</v>
      </c>
      <c r="N35" s="14"/>
      <c r="O35" s="14"/>
      <c r="P35" s="14"/>
      <c r="Q35" s="14"/>
      <c r="R35" s="14"/>
      <c r="S35" s="14"/>
    </row>
    <row r="36" spans="1:19" ht="12.75" customHeight="1">
      <c r="A36" s="18" t="s">
        <v>64</v>
      </c>
      <c r="B36" s="17" t="s">
        <v>111</v>
      </c>
      <c r="C36" s="17" t="s">
        <v>110</v>
      </c>
      <c r="D36" s="16" t="s">
        <v>162</v>
      </c>
      <c r="E36" s="26">
        <v>88.2</v>
      </c>
      <c r="F36" s="16" t="s">
        <v>166</v>
      </c>
      <c r="G36" s="15">
        <v>0</v>
      </c>
      <c r="H36" s="15">
        <v>1</v>
      </c>
      <c r="I36" s="15">
        <v>0</v>
      </c>
      <c r="J36" s="15">
        <v>0</v>
      </c>
      <c r="K36" s="15">
        <v>0</v>
      </c>
      <c r="L36" s="15">
        <f ca="1">ROW(K36)-(ROW(F14)+MATCH(F36,OFFSET(F14,1,0,C41,1),0))+1</f>
        <v>8</v>
      </c>
      <c r="M36" s="76">
        <f>IF(D36="M",IF(C43&lt;&gt;"",IF(L36&lt;=C43,K36,0),IF(L36&gt;0,K36,0)),IF(C44&lt;&gt;"",IF(L36&lt;=C44,K36,0),IF(L36&gt;0,K36,0)))</f>
        <v>0</v>
      </c>
      <c r="N36" s="14"/>
      <c r="O36" s="14"/>
      <c r="P36" s="14"/>
      <c r="Q36" s="14"/>
      <c r="R36" s="14"/>
      <c r="S36" s="14"/>
    </row>
    <row r="37" spans="1:19" ht="12.75" customHeight="1">
      <c r="A37" s="18" t="s">
        <v>104</v>
      </c>
      <c r="B37" s="17" t="s">
        <v>103</v>
      </c>
      <c r="C37" s="17" t="s">
        <v>102</v>
      </c>
      <c r="D37" s="16" t="s">
        <v>162</v>
      </c>
      <c r="E37" s="26">
        <v>80.2</v>
      </c>
      <c r="F37" s="16" t="s">
        <v>167</v>
      </c>
      <c r="G37" s="15">
        <v>168</v>
      </c>
      <c r="H37" s="15">
        <v>5</v>
      </c>
      <c r="I37" s="15">
        <v>6</v>
      </c>
      <c r="J37" s="15">
        <v>6</v>
      </c>
      <c r="K37" s="15">
        <v>20</v>
      </c>
      <c r="L37" s="15">
        <f ca="1">ROW(K37)-(ROW(F14)+MATCH(F37,OFFSET(F14,1,0,C41,1),0))+1</f>
        <v>1</v>
      </c>
      <c r="M37" s="76">
        <f>IF(D37="M",IF(C43&lt;&gt;"",IF(L37&lt;=C43,K37,0),IF(L37&gt;0,K37,0)),IF(C44&lt;&gt;"",IF(L37&lt;=C44,K37,0),IF(L37&gt;0,K37,0)))</f>
        <v>20</v>
      </c>
      <c r="N37" s="14"/>
      <c r="O37" s="14"/>
      <c r="P37" s="14"/>
      <c r="Q37" s="14"/>
      <c r="R37" s="14"/>
      <c r="S37" s="14"/>
    </row>
    <row r="38" spans="1:19" ht="12.75" customHeight="1">
      <c r="A38" s="18" t="s">
        <v>101</v>
      </c>
      <c r="B38" s="17" t="s">
        <v>100</v>
      </c>
      <c r="C38" s="17" t="s">
        <v>99</v>
      </c>
      <c r="D38" s="16" t="s">
        <v>162</v>
      </c>
      <c r="E38" s="26">
        <v>75.5</v>
      </c>
      <c r="F38" s="16" t="s">
        <v>168</v>
      </c>
      <c r="G38" s="15">
        <v>177</v>
      </c>
      <c r="H38" s="15">
        <v>6</v>
      </c>
      <c r="I38" s="15">
        <v>5</v>
      </c>
      <c r="J38" s="15">
        <v>5</v>
      </c>
      <c r="K38" s="15">
        <v>21</v>
      </c>
      <c r="L38" s="15">
        <f ca="1">ROW(K38)-(ROW(F14)+MATCH(F38,OFFSET(F14,1,0,C41,1),0))+1</f>
        <v>1</v>
      </c>
      <c r="M38" s="76">
        <f>IF(D38="M",IF(C43&lt;&gt;"",IF(L38&lt;=C43,K38,0),IF(L38&gt;0,K38,0)),IF(C44&lt;&gt;"",IF(L38&lt;=C44,K38,0),IF(L38&gt;0,K38,0)))</f>
        <v>21</v>
      </c>
      <c r="N38" s="14"/>
      <c r="O38" s="14"/>
      <c r="P38" s="14"/>
      <c r="Q38" s="14"/>
      <c r="R38" s="14"/>
      <c r="S38" s="14"/>
    </row>
    <row r="39" spans="1:19" ht="12.75" customHeight="1">
      <c r="A39" s="18" t="s">
        <v>97</v>
      </c>
      <c r="B39" s="17" t="s">
        <v>96</v>
      </c>
      <c r="C39" s="17" t="s">
        <v>95</v>
      </c>
      <c r="D39" s="16" t="s">
        <v>162</v>
      </c>
      <c r="E39" s="26">
        <v>77.6</v>
      </c>
      <c r="F39" s="16" t="s">
        <v>169</v>
      </c>
      <c r="G39" s="15">
        <v>198</v>
      </c>
      <c r="H39" s="15">
        <v>4</v>
      </c>
      <c r="I39" s="15">
        <v>3</v>
      </c>
      <c r="J39" s="15">
        <v>4</v>
      </c>
      <c r="K39" s="15">
        <v>22</v>
      </c>
      <c r="L39" s="15">
        <f ca="1">ROW(K39)-(ROW(F14)+MATCH(F39,OFFSET(F14,1,0,C41,1),0))+1</f>
        <v>1</v>
      </c>
      <c r="M39" s="76">
        <f>IF(D39="M",IF(C43&lt;&gt;"",IF(L39&lt;=C43,K39,0),IF(L39&gt;0,K39,0)),IF(C44&lt;&gt;"",IF(L39&lt;=C44,K39,0),IF(L39&gt;0,K39,0)))</f>
        <v>22</v>
      </c>
      <c r="N39" s="14"/>
      <c r="O39" s="14"/>
      <c r="P39" s="14"/>
      <c r="Q39" s="14"/>
      <c r="R39" s="14"/>
      <c r="S39" s="14"/>
    </row>
    <row r="40" spans="1:13" ht="12.75" customHeight="1">
      <c r="A40" s="10"/>
      <c r="B40" s="12">
        <f ca="1">IF(A40&gt;0,SUMIF(OFFSET($A$15,0,0,$C$41,1),A40,OFFSET($A$15,0,9,$C$41,1)),"")</f>
      </c>
      <c r="C40" s="11">
        <f ca="1">IF(A40&gt;0,RANK(B40,OFFSET(A$4,0,0,#REF!,2)),"")</f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3" ht="12.75" customHeight="1">
      <c r="A41" t="s">
        <v>170</v>
      </c>
      <c r="C41">
        <v>25</v>
      </c>
    </row>
    <row r="42" spans="1:3" ht="12.75" customHeight="1">
      <c r="A42" s="4" t="s">
        <v>171</v>
      </c>
      <c r="B42" s="5"/>
      <c r="C42">
        <v>7</v>
      </c>
    </row>
    <row r="43" spans="1:3" ht="12.75" customHeight="1">
      <c r="A43" t="s">
        <v>172</v>
      </c>
      <c r="C43">
        <v>10</v>
      </c>
    </row>
    <row r="44" spans="1:3" ht="12.75" customHeight="1">
      <c r="A44" t="s">
        <v>177</v>
      </c>
      <c r="C44">
        <v>10</v>
      </c>
    </row>
    <row r="45" ht="12.75" customHeight="1"/>
    <row r="46" ht="12.75" customHeight="1"/>
    <row r="47" ht="12.75" customHeight="1"/>
    <row r="48" ht="12.75" customHeight="1"/>
    <row r="49" ht="12.75" customHeight="1"/>
  </sheetData>
  <sheetProtection selectLockedCells="1" selectUnlockedCells="1"/>
  <dataValidations count="1">
    <dataValidation type="decimal" allowBlank="1" showErrorMessage="1" sqref="G6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8" r:id="rId1"/>
  <headerFooter alignWithMargins="0">
    <oddHeader>&amp;LTeam Ranking (Total)&amp;C&amp;RMen+Women</oddHeader>
    <oddFooter>&amp;R&amp;P</oddFooter>
  </headerFooter>
  <colBreaks count="1" manualBreakCount="1">
    <brk id="1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115" zoomScaleNormal="115" zoomScalePageLayoutView="0" workbookViewId="0" topLeftCell="A1">
      <selection activeCell="D3" sqref="D3"/>
    </sheetView>
  </sheetViews>
  <sheetFormatPr defaultColWidth="11.421875" defaultRowHeight="12.75"/>
  <cols>
    <col min="1" max="1" width="9.421875" style="0" customWidth="1"/>
    <col min="2" max="2" width="18.28125" style="0" customWidth="1"/>
    <col min="3" max="3" width="15.8515625" style="0" customWidth="1"/>
    <col min="4" max="4" width="11.00390625" style="0" customWidth="1"/>
    <col min="5" max="5" width="11.421875" style="0" customWidth="1"/>
    <col min="6" max="6" width="8.7109375" style="0" customWidth="1"/>
    <col min="7" max="11" width="11.421875" style="0" customWidth="1"/>
    <col min="12" max="12" width="10.00390625" style="0" customWidth="1"/>
    <col min="13" max="19" width="11.421875" style="4" customWidth="1"/>
    <col min="20" max="20" width="3.57421875" style="0" customWidth="1"/>
  </cols>
  <sheetData>
    <row r="1" spans="1:3" ht="12.75">
      <c r="A1" s="19" t="s">
        <v>179</v>
      </c>
      <c r="B1" s="3"/>
      <c r="C1" s="3"/>
    </row>
    <row r="2" ht="13.5" thickBot="1"/>
    <row r="3" spans="1:4" s="8" customFormat="1" ht="13.5" thickBot="1">
      <c r="A3" s="53" t="s">
        <v>54</v>
      </c>
      <c r="B3" s="52" t="s">
        <v>154</v>
      </c>
      <c r="C3" s="52" t="s">
        <v>60</v>
      </c>
      <c r="D3" s="78" t="s">
        <v>155</v>
      </c>
    </row>
    <row r="4" spans="1:19" ht="12.75" customHeight="1">
      <c r="A4" s="51" t="s">
        <v>120</v>
      </c>
      <c r="B4" s="50">
        <f>IF(D4&gt;0,SUMIF(A14:A33,A4,M14:M33),0)</f>
        <v>84</v>
      </c>
      <c r="C4" s="50">
        <f ca="1">IF(D4&gt;0,RANK(B4,OFFSET(B3,1,0,C35,1)),"")</f>
        <v>4</v>
      </c>
      <c r="D4" s="75">
        <f>COUNTIF(F14:F33,CONCATENATE(A4,"_M"))</f>
        <v>1</v>
      </c>
      <c r="M4" s="14"/>
      <c r="N4" s="14"/>
      <c r="O4" s="14"/>
      <c r="P4" s="14"/>
      <c r="Q4" s="14"/>
      <c r="R4" s="14"/>
      <c r="S4" s="14"/>
    </row>
    <row r="5" spans="1:19" s="13" customFormat="1" ht="12.75" customHeight="1">
      <c r="A5" s="51" t="s">
        <v>69</v>
      </c>
      <c r="B5" s="50">
        <f>IF(D5&gt;0,SUMIF(A14:A33,A5,M14:M33),0)</f>
        <v>327</v>
      </c>
      <c r="C5" s="50">
        <f ca="1">IF(D5&gt;0,RANK(B5,OFFSET(B3,1,0,C35,1)),"")</f>
        <v>2</v>
      </c>
      <c r="D5" s="75">
        <f>COUNTIF(F14:F33,CONCATENATE(A5,"_M"))</f>
        <v>4</v>
      </c>
      <c r="M5" s="14"/>
      <c r="N5" s="14"/>
      <c r="O5" s="14"/>
      <c r="P5" s="14"/>
      <c r="Q5" s="14"/>
      <c r="R5" s="14"/>
      <c r="S5" s="14"/>
    </row>
    <row r="6" spans="1:19" ht="12.75" customHeight="1">
      <c r="A6" s="51" t="s">
        <v>11</v>
      </c>
      <c r="B6" s="50">
        <f>IF(D6&gt;0,SUMIF(A14:A33,A6,M14:M33),0)</f>
        <v>132</v>
      </c>
      <c r="C6" s="50">
        <f ca="1">IF(D6&gt;0,RANK(B6,OFFSET(B3,1,0,C35,1)),"")</f>
        <v>3</v>
      </c>
      <c r="D6" s="75">
        <f>COUNTIF(F14:F33,CONCATENATE(A6,"_M"))</f>
        <v>2</v>
      </c>
      <c r="M6" s="14"/>
      <c r="N6" s="14"/>
      <c r="O6" s="14"/>
      <c r="P6" s="14"/>
      <c r="Q6" s="14"/>
      <c r="R6" s="14"/>
      <c r="S6" s="14"/>
    </row>
    <row r="7" spans="1:19" ht="12.75" customHeight="1">
      <c r="A7" s="51" t="s">
        <v>64</v>
      </c>
      <c r="B7" s="50">
        <f>IF(D7&gt;0,SUMIF(A14:A33,A7,M14:M33),0)</f>
        <v>576</v>
      </c>
      <c r="C7" s="50">
        <f ca="1">IF(D7&gt;0,RANK(B7,OFFSET(B3,1,0,C35,1)),"")</f>
        <v>1</v>
      </c>
      <c r="D7" s="75">
        <f>COUNTIF(F14:F33,CONCATENATE(A7,"_M"))</f>
        <v>8</v>
      </c>
      <c r="M7" s="14"/>
      <c r="N7" s="14"/>
      <c r="O7" s="14"/>
      <c r="P7" s="14"/>
      <c r="Q7" s="14"/>
      <c r="R7" s="14"/>
      <c r="S7" s="14"/>
    </row>
    <row r="8" spans="1:19" ht="12.75" customHeight="1">
      <c r="A8" s="51" t="s">
        <v>104</v>
      </c>
      <c r="B8" s="50">
        <f>IF(D8&gt;0,SUMIF(A14:A33,A8,M14:M33),0)</f>
        <v>61</v>
      </c>
      <c r="C8" s="50">
        <f ca="1">IF(D8&gt;0,RANK(B8,OFFSET(B3,1,0,C35,1)),"")</f>
        <v>7</v>
      </c>
      <c r="D8" s="75">
        <f>COUNTIF(F14:F33,CONCATENATE(A8,"_M"))</f>
        <v>1</v>
      </c>
      <c r="M8" s="14"/>
      <c r="N8" s="14"/>
      <c r="O8" s="14"/>
      <c r="P8" s="14"/>
      <c r="Q8" s="14"/>
      <c r="R8" s="14"/>
      <c r="S8" s="14"/>
    </row>
    <row r="9" spans="1:19" ht="12.75" customHeight="1" thickBot="1">
      <c r="A9" s="51" t="s">
        <v>101</v>
      </c>
      <c r="B9" s="50">
        <f>IF(D9&gt;0,SUMIF(A14:A33,A9,M14:M33),0)</f>
        <v>62</v>
      </c>
      <c r="C9" s="50">
        <f ca="1">IF(D9&gt;0,RANK(B9,OFFSET(B3,1,0,C35,1)),"")</f>
        <v>6</v>
      </c>
      <c r="D9" s="75">
        <f>COUNTIF(F14:F33,CONCATENATE(A9,"_M"))</f>
        <v>1</v>
      </c>
      <c r="M9" s="14"/>
      <c r="N9" s="14"/>
      <c r="O9" s="14"/>
      <c r="P9" s="14"/>
      <c r="Q9" s="14"/>
      <c r="R9" s="14"/>
      <c r="S9" s="14"/>
    </row>
    <row r="10" spans="1:19" ht="12.75" customHeight="1" thickBot="1">
      <c r="A10" s="51" t="s">
        <v>97</v>
      </c>
      <c r="B10" s="50">
        <f>IF(D10&gt;0,SUMIF(A14:A33,A10,M14:M33),0)</f>
        <v>67</v>
      </c>
      <c r="C10" s="50">
        <f ca="1">IF(D10&gt;0,RANK(B10,OFFSET(B3,1,0,C35,1)),"")</f>
        <v>5</v>
      </c>
      <c r="D10" s="75">
        <f>COUNTIF(F14:F33,CONCATENATE(A10,"_M"))</f>
        <v>1</v>
      </c>
      <c r="M10" s="14"/>
      <c r="N10" s="14"/>
      <c r="O10" s="14"/>
      <c r="P10" s="14"/>
      <c r="Q10" s="14"/>
      <c r="R10" s="14"/>
      <c r="S10" s="14"/>
    </row>
    <row r="11" spans="1:4" ht="12.75" customHeight="1">
      <c r="A11" s="10"/>
      <c r="B11" s="12"/>
      <c r="C11" s="10"/>
      <c r="D11" s="10"/>
    </row>
    <row r="12" spans="1:3" s="13" customFormat="1" ht="12.75" customHeight="1">
      <c r="A12" s="3" t="s">
        <v>156</v>
      </c>
      <c r="B12" s="3"/>
      <c r="C12" s="3"/>
    </row>
    <row r="13" ht="13.5" customHeight="1" thickBot="1"/>
    <row r="14" spans="1:13" ht="39.75" customHeight="1">
      <c r="A14" s="77" t="s">
        <v>54</v>
      </c>
      <c r="B14" s="49" t="s">
        <v>50</v>
      </c>
      <c r="C14" s="49" t="s">
        <v>51</v>
      </c>
      <c r="D14" s="49" t="s">
        <v>157</v>
      </c>
      <c r="E14" s="6" t="s">
        <v>53</v>
      </c>
      <c r="F14" s="6" t="s">
        <v>54</v>
      </c>
      <c r="G14" s="7" t="s">
        <v>58</v>
      </c>
      <c r="H14" s="9" t="s">
        <v>180</v>
      </c>
      <c r="I14" s="9" t="s">
        <v>181</v>
      </c>
      <c r="J14" s="9" t="s">
        <v>158</v>
      </c>
      <c r="K14" s="9" t="s">
        <v>159</v>
      </c>
      <c r="L14" s="9" t="s">
        <v>160</v>
      </c>
      <c r="M14" s="48" t="s">
        <v>161</v>
      </c>
    </row>
    <row r="15" spans="1:19" ht="12.75" customHeight="1">
      <c r="A15" s="18" t="s">
        <v>120</v>
      </c>
      <c r="B15" s="17" t="s">
        <v>119</v>
      </c>
      <c r="C15" s="17" t="s">
        <v>118</v>
      </c>
      <c r="D15" s="16" t="s">
        <v>162</v>
      </c>
      <c r="E15" s="26">
        <v>96.2</v>
      </c>
      <c r="F15" s="16" t="s">
        <v>163</v>
      </c>
      <c r="G15" s="15">
        <v>275</v>
      </c>
      <c r="H15" s="15">
        <v>1</v>
      </c>
      <c r="I15" s="15">
        <v>1</v>
      </c>
      <c r="J15" s="15">
        <v>1</v>
      </c>
      <c r="K15" s="15">
        <v>84</v>
      </c>
      <c r="L15" s="15">
        <f ca="1">ROW(K15)-(ROW(F14)+MATCH(F15,OFFSET(F14,1,0,C34,1),0))+1</f>
        <v>1</v>
      </c>
      <c r="M15" s="76">
        <f>IF(D15="M",IF(C36&lt;&gt;"",IF(L15&lt;=C36,K15,0),IF(L15&gt;0,K15,0)),IF(C37&lt;&gt;"",IF(L15&lt;=C37,K15,0),IF(L15&gt;0,K15,0)))</f>
        <v>84</v>
      </c>
      <c r="N15" s="14"/>
      <c r="O15" s="14"/>
      <c r="P15" s="14"/>
      <c r="Q15" s="14"/>
      <c r="R15" s="14"/>
      <c r="S15" s="14"/>
    </row>
    <row r="16" spans="1:19" ht="12.75" customHeight="1">
      <c r="A16" s="18" t="s">
        <v>69</v>
      </c>
      <c r="B16" s="17" t="s">
        <v>124</v>
      </c>
      <c r="C16" s="17" t="s">
        <v>123</v>
      </c>
      <c r="D16" s="16" t="s">
        <v>162</v>
      </c>
      <c r="E16" s="26">
        <v>107.4</v>
      </c>
      <c r="F16" s="16" t="s">
        <v>164</v>
      </c>
      <c r="G16" s="15">
        <v>243</v>
      </c>
      <c r="H16" s="15">
        <v>1</v>
      </c>
      <c r="I16" s="15">
        <v>1</v>
      </c>
      <c r="J16" s="15">
        <v>1</v>
      </c>
      <c r="K16" s="15">
        <v>84</v>
      </c>
      <c r="L16" s="15">
        <f ca="1">ROW(K16)-(ROW(F14)+MATCH(F16,OFFSET(F14,1,0,C34,1),0))+1</f>
        <v>1</v>
      </c>
      <c r="M16" s="76">
        <f>IF(D16="M",IF(C36&lt;&gt;"",IF(L16&lt;=C36,K16,0),IF(L16&gt;0,K16,0)),IF(C37&lt;&gt;"",IF(L16&lt;=C37,K16,0),IF(L16&gt;0,K16,0)))</f>
        <v>84</v>
      </c>
      <c r="N16" s="14"/>
      <c r="O16" s="14"/>
      <c r="P16" s="14"/>
      <c r="Q16" s="14"/>
      <c r="R16" s="14"/>
      <c r="S16" s="14"/>
    </row>
    <row r="17" spans="1:19" ht="12.75" customHeight="1">
      <c r="A17" s="18" t="s">
        <v>69</v>
      </c>
      <c r="B17" s="17" t="s">
        <v>82</v>
      </c>
      <c r="C17" s="17" t="s">
        <v>81</v>
      </c>
      <c r="D17" s="16" t="s">
        <v>162</v>
      </c>
      <c r="E17" s="26">
        <v>68.7</v>
      </c>
      <c r="F17" s="16" t="s">
        <v>164</v>
      </c>
      <c r="G17" s="15">
        <v>228</v>
      </c>
      <c r="H17" s="15">
        <v>1</v>
      </c>
      <c r="I17" s="15">
        <v>1</v>
      </c>
      <c r="J17" s="15">
        <v>1</v>
      </c>
      <c r="K17" s="15">
        <v>84</v>
      </c>
      <c r="L17" s="15">
        <f ca="1">ROW(K17)-(ROW(F14)+MATCH(F17,OFFSET(F14,1,0,C34,1),0))+1</f>
        <v>2</v>
      </c>
      <c r="M17" s="76">
        <f>IF(D17="M",IF(C36&lt;&gt;"",IF(L17&lt;=C36,K17,0),IF(L17&gt;0,K17,0)),IF(C37&lt;&gt;"",IF(L17&lt;=C37,K17,0),IF(L17&gt;0,K17,0)))</f>
        <v>84</v>
      </c>
      <c r="N17" s="14"/>
      <c r="O17" s="14"/>
      <c r="P17" s="14"/>
      <c r="Q17" s="14"/>
      <c r="R17" s="14"/>
      <c r="S17" s="14"/>
    </row>
    <row r="18" spans="1:19" ht="12.75" customHeight="1">
      <c r="A18" s="18" t="s">
        <v>69</v>
      </c>
      <c r="B18" s="17" t="s">
        <v>68</v>
      </c>
      <c r="C18" s="17" t="s">
        <v>67</v>
      </c>
      <c r="D18" s="16" t="s">
        <v>162</v>
      </c>
      <c r="E18" s="26">
        <v>58.5</v>
      </c>
      <c r="F18" s="16" t="s">
        <v>164</v>
      </c>
      <c r="G18" s="15">
        <v>154</v>
      </c>
      <c r="H18" s="15">
        <v>1</v>
      </c>
      <c r="I18" s="15">
        <v>1</v>
      </c>
      <c r="J18" s="15">
        <v>1</v>
      </c>
      <c r="K18" s="15">
        <v>84</v>
      </c>
      <c r="L18" s="15">
        <f ca="1">ROW(K18)-(ROW(F14)+MATCH(F18,OFFSET(F14,1,0,C34,1),0))+1</f>
        <v>3</v>
      </c>
      <c r="M18" s="76">
        <f>IF(D18="M",IF(C36&lt;&gt;"",IF(L18&lt;=C36,K18,0),IF(L18&gt;0,K18,0)),IF(C37&lt;&gt;"",IF(L18&lt;=C37,K18,0),IF(L18&gt;0,K18,0)))</f>
        <v>84</v>
      </c>
      <c r="N18" s="14"/>
      <c r="O18" s="14"/>
      <c r="P18" s="14"/>
      <c r="Q18" s="14"/>
      <c r="R18" s="14"/>
      <c r="S18" s="14"/>
    </row>
    <row r="19" spans="1:19" ht="12.75" customHeight="1">
      <c r="A19" s="18" t="s">
        <v>69</v>
      </c>
      <c r="B19" s="17" t="s">
        <v>84</v>
      </c>
      <c r="C19" s="17" t="s">
        <v>83</v>
      </c>
      <c r="D19" s="16" t="s">
        <v>162</v>
      </c>
      <c r="E19" s="26">
        <v>69.4</v>
      </c>
      <c r="F19" s="16" t="s">
        <v>164</v>
      </c>
      <c r="G19" s="15">
        <v>192</v>
      </c>
      <c r="H19" s="15">
        <v>2</v>
      </c>
      <c r="I19" s="15">
        <v>2</v>
      </c>
      <c r="J19" s="15">
        <v>2</v>
      </c>
      <c r="K19" s="15">
        <v>75</v>
      </c>
      <c r="L19" s="15">
        <f ca="1">ROW(K19)-(ROW(F14)+MATCH(F19,OFFSET(F14,1,0,C34,1),0))+1</f>
        <v>4</v>
      </c>
      <c r="M19" s="76">
        <f>IF(D19="M",IF(C36&lt;&gt;"",IF(L19&lt;=C36,K19,0),IF(L19&gt;0,K19,0)),IF(C37&lt;&gt;"",IF(L19&lt;=C37,K19,0),IF(L19&gt;0,K19,0)))</f>
        <v>75</v>
      </c>
      <c r="N19" s="14"/>
      <c r="O19" s="14"/>
      <c r="P19" s="14"/>
      <c r="Q19" s="14"/>
      <c r="R19" s="14"/>
      <c r="S19" s="14"/>
    </row>
    <row r="20" spans="1:19" ht="12.75" customHeight="1">
      <c r="A20" s="18" t="s">
        <v>11</v>
      </c>
      <c r="B20" s="17" t="s">
        <v>72</v>
      </c>
      <c r="C20" s="17" t="s">
        <v>71</v>
      </c>
      <c r="D20" s="16" t="s">
        <v>162</v>
      </c>
      <c r="E20" s="26">
        <v>60.3</v>
      </c>
      <c r="F20" s="16" t="s">
        <v>165</v>
      </c>
      <c r="G20" s="15">
        <v>147</v>
      </c>
      <c r="H20" s="15">
        <v>2</v>
      </c>
      <c r="I20" s="15">
        <v>2</v>
      </c>
      <c r="J20" s="15">
        <v>2</v>
      </c>
      <c r="K20" s="15">
        <v>75</v>
      </c>
      <c r="L20" s="15">
        <f ca="1">ROW(K20)-(ROW(F14)+MATCH(F20,OFFSET(F14,1,0,C34,1),0))+1</f>
        <v>1</v>
      </c>
      <c r="M20" s="76">
        <f>IF(D20="M",IF(C36&lt;&gt;"",IF(L20&lt;=C36,K20,0),IF(L20&gt;0,K20,0)),IF(C37&lt;&gt;"",IF(L20&lt;=C37,K20,0),IF(L20&gt;0,K20,0)))</f>
        <v>75</v>
      </c>
      <c r="N20" s="14"/>
      <c r="O20" s="14"/>
      <c r="P20" s="14"/>
      <c r="Q20" s="14"/>
      <c r="R20" s="14"/>
      <c r="S20" s="14"/>
    </row>
    <row r="21" spans="1:19" ht="12.75" customHeight="1">
      <c r="A21" s="18" t="s">
        <v>11</v>
      </c>
      <c r="B21" s="17" t="s">
        <v>107</v>
      </c>
      <c r="C21" s="17" t="s">
        <v>106</v>
      </c>
      <c r="D21" s="16" t="s">
        <v>162</v>
      </c>
      <c r="E21" s="26">
        <v>74.7</v>
      </c>
      <c r="F21" s="16" t="s">
        <v>165</v>
      </c>
      <c r="G21" s="15">
        <v>108</v>
      </c>
      <c r="H21" s="15">
        <v>7</v>
      </c>
      <c r="I21" s="15">
        <v>7</v>
      </c>
      <c r="J21" s="15">
        <v>7</v>
      </c>
      <c r="K21" s="15">
        <v>57</v>
      </c>
      <c r="L21" s="15">
        <f ca="1">ROW(K21)-(ROW(F14)+MATCH(F21,OFFSET(F14,1,0,C34,1),0))+1</f>
        <v>2</v>
      </c>
      <c r="M21" s="76">
        <f>IF(D21="M",IF(C36&lt;&gt;"",IF(L21&lt;=C36,K21,0),IF(L21&gt;0,K21,0)),IF(C37&lt;&gt;"",IF(L21&lt;=C37,K21,0),IF(L21&gt;0,K21,0)))</f>
        <v>57</v>
      </c>
      <c r="N21" s="14"/>
      <c r="O21" s="14"/>
      <c r="P21" s="14"/>
      <c r="Q21" s="14"/>
      <c r="R21" s="14"/>
      <c r="S21" s="14"/>
    </row>
    <row r="22" spans="1:19" ht="12.75" customHeight="1">
      <c r="A22" s="18" t="s">
        <v>64</v>
      </c>
      <c r="B22" s="17" t="s">
        <v>115</v>
      </c>
      <c r="C22" s="17" t="s">
        <v>114</v>
      </c>
      <c r="D22" s="16" t="s">
        <v>162</v>
      </c>
      <c r="E22" s="26">
        <v>95.5</v>
      </c>
      <c r="F22" s="16" t="s">
        <v>166</v>
      </c>
      <c r="G22" s="15">
        <v>224</v>
      </c>
      <c r="H22" s="15">
        <v>1</v>
      </c>
      <c r="I22" s="15">
        <v>1</v>
      </c>
      <c r="J22" s="15">
        <v>1</v>
      </c>
      <c r="K22" s="15">
        <v>84</v>
      </c>
      <c r="L22" s="15">
        <f ca="1">ROW(K22)-(ROW(F14)+MATCH(F22,OFFSET(F14,1,0,C34,1),0))+1</f>
        <v>1</v>
      </c>
      <c r="M22" s="76">
        <f>IF(D22="M",IF(C36&lt;&gt;"",IF(L22&lt;=C36,K22,0),IF(L22&gt;0,K22,0)),IF(C37&lt;&gt;"",IF(L22&lt;=C37,K22,0),IF(L22&gt;0,K22,0)))</f>
        <v>84</v>
      </c>
      <c r="N22" s="14"/>
      <c r="O22" s="14"/>
      <c r="P22" s="14"/>
      <c r="Q22" s="14"/>
      <c r="R22" s="14"/>
      <c r="S22" s="14"/>
    </row>
    <row r="23" spans="1:19" ht="12.75" customHeight="1">
      <c r="A23" s="18" t="s">
        <v>64</v>
      </c>
      <c r="B23" s="17" t="s">
        <v>63</v>
      </c>
      <c r="C23" s="17" t="s">
        <v>62</v>
      </c>
      <c r="D23" s="16" t="s">
        <v>162</v>
      </c>
      <c r="E23" s="26">
        <v>54.9</v>
      </c>
      <c r="F23" s="16" t="s">
        <v>166</v>
      </c>
      <c r="G23" s="15">
        <v>77</v>
      </c>
      <c r="H23" s="15">
        <v>1</v>
      </c>
      <c r="I23" s="15">
        <v>1</v>
      </c>
      <c r="J23" s="15">
        <v>1</v>
      </c>
      <c r="K23" s="15">
        <v>84</v>
      </c>
      <c r="L23" s="15">
        <f ca="1">ROW(K23)-(ROW(F14)+MATCH(F23,OFFSET(F14,1,0,C34,1),0))+1</f>
        <v>2</v>
      </c>
      <c r="M23" s="76">
        <f>IF(D23="M",IF(C36&lt;&gt;"",IF(L23&lt;=C36,K23,0),IF(L23&gt;0,K23,0)),IF(C37&lt;&gt;"",IF(L23&lt;=C37,K23,0),IF(L23&gt;0,K23,0)))</f>
        <v>84</v>
      </c>
      <c r="N23" s="14"/>
      <c r="O23" s="14"/>
      <c r="P23" s="14"/>
      <c r="Q23" s="14"/>
      <c r="R23" s="14"/>
      <c r="S23" s="14"/>
    </row>
    <row r="24" spans="1:19" ht="12.75" customHeight="1">
      <c r="A24" s="18" t="s">
        <v>64</v>
      </c>
      <c r="B24" s="17" t="s">
        <v>88</v>
      </c>
      <c r="C24" s="17" t="s">
        <v>87</v>
      </c>
      <c r="D24" s="16" t="s">
        <v>162</v>
      </c>
      <c r="E24" s="26">
        <v>77.9</v>
      </c>
      <c r="F24" s="16" t="s">
        <v>166</v>
      </c>
      <c r="G24" s="15">
        <v>216</v>
      </c>
      <c r="H24" s="15">
        <v>1</v>
      </c>
      <c r="I24" s="15">
        <v>1</v>
      </c>
      <c r="J24" s="15">
        <v>1</v>
      </c>
      <c r="K24" s="15">
        <v>84</v>
      </c>
      <c r="L24" s="15">
        <f ca="1">ROW(K24)-(ROW(F14)+MATCH(F24,OFFSET(F14,1,0,C34,1),0))+1</f>
        <v>3</v>
      </c>
      <c r="M24" s="76">
        <f>IF(D24="M",IF(C36&lt;&gt;"",IF(L24&lt;=C36,K24,0),IF(L24&gt;0,K24,0)),IF(C37&lt;&gt;"",IF(L24&lt;=C37,K24,0),IF(L24&gt;0,K24,0)))</f>
        <v>84</v>
      </c>
      <c r="N24" s="14"/>
      <c r="O24" s="14"/>
      <c r="P24" s="14"/>
      <c r="Q24" s="14"/>
      <c r="R24" s="14"/>
      <c r="S24" s="14"/>
    </row>
    <row r="25" spans="1:19" ht="12.75" customHeight="1">
      <c r="A25" s="18" t="s">
        <v>64</v>
      </c>
      <c r="B25" s="17" t="s">
        <v>78</v>
      </c>
      <c r="C25" s="17" t="s">
        <v>77</v>
      </c>
      <c r="D25" s="16" t="s">
        <v>162</v>
      </c>
      <c r="E25" s="26">
        <v>65.6</v>
      </c>
      <c r="F25" s="16" t="s">
        <v>166</v>
      </c>
      <c r="G25" s="15">
        <v>157</v>
      </c>
      <c r="H25" s="15">
        <v>1</v>
      </c>
      <c r="I25" s="15">
        <v>1</v>
      </c>
      <c r="J25" s="15">
        <v>1</v>
      </c>
      <c r="K25" s="15">
        <v>84</v>
      </c>
      <c r="L25" s="15">
        <f ca="1">ROW(K25)-(ROW(F14)+MATCH(F25,OFFSET(F14,1,0,C34,1),0))+1</f>
        <v>4</v>
      </c>
      <c r="M25" s="76">
        <f>IF(D25="M",IF(C36&lt;&gt;"",IF(L25&lt;=C36,K25,0),IF(L25&gt;0,K25,0)),IF(C37&lt;&gt;"",IF(L25&lt;=C37,K25,0),IF(L25&gt;0,K25,0)))</f>
        <v>84</v>
      </c>
      <c r="N25" s="14"/>
      <c r="O25" s="14"/>
      <c r="P25" s="14"/>
      <c r="Q25" s="14"/>
      <c r="R25" s="14"/>
      <c r="S25" s="14"/>
    </row>
    <row r="26" spans="1:19" ht="12.75" customHeight="1">
      <c r="A26" s="18" t="s">
        <v>64</v>
      </c>
      <c r="B26" s="17" t="s">
        <v>90</v>
      </c>
      <c r="C26" s="17" t="s">
        <v>89</v>
      </c>
      <c r="D26" s="16" t="s">
        <v>162</v>
      </c>
      <c r="E26" s="26">
        <v>79.4</v>
      </c>
      <c r="F26" s="16" t="s">
        <v>166</v>
      </c>
      <c r="G26" s="15">
        <v>207</v>
      </c>
      <c r="H26" s="15">
        <v>2</v>
      </c>
      <c r="I26" s="15">
        <v>2</v>
      </c>
      <c r="J26" s="15">
        <v>2</v>
      </c>
      <c r="K26" s="15">
        <v>75</v>
      </c>
      <c r="L26" s="15">
        <f ca="1">ROW(K26)-(ROW(F14)+MATCH(F26,OFFSET(F14,1,0,C34,1),0))+1</f>
        <v>5</v>
      </c>
      <c r="M26" s="76">
        <f>IF(D26="M",IF(C36&lt;&gt;"",IF(L26&lt;=C36,K26,0),IF(L26&gt;0,K26,0)),IF(C37&lt;&gt;"",IF(L26&lt;=C37,K26,0),IF(L26&gt;0,K26,0)))</f>
        <v>75</v>
      </c>
      <c r="N26" s="14"/>
      <c r="O26" s="14"/>
      <c r="P26" s="14"/>
      <c r="Q26" s="14"/>
      <c r="R26" s="14"/>
      <c r="S26" s="14"/>
    </row>
    <row r="27" spans="1:19" ht="12.75" customHeight="1">
      <c r="A27" s="18" t="s">
        <v>64</v>
      </c>
      <c r="B27" s="17" t="s">
        <v>74</v>
      </c>
      <c r="C27" s="17" t="s">
        <v>62</v>
      </c>
      <c r="D27" s="16" t="s">
        <v>162</v>
      </c>
      <c r="E27" s="26">
        <v>56.8</v>
      </c>
      <c r="F27" s="16" t="s">
        <v>166</v>
      </c>
      <c r="G27" s="15">
        <v>50</v>
      </c>
      <c r="H27" s="15">
        <v>3</v>
      </c>
      <c r="I27" s="15">
        <v>3</v>
      </c>
      <c r="J27" s="15">
        <v>3</v>
      </c>
      <c r="K27" s="15">
        <v>69</v>
      </c>
      <c r="L27" s="15">
        <f ca="1">ROW(K27)-(ROW(F14)+MATCH(F27,OFFSET(F14,1,0,C34,1),0))+1</f>
        <v>6</v>
      </c>
      <c r="M27" s="76">
        <f>IF(D27="M",IF(C36&lt;&gt;"",IF(L27&lt;=C36,K27,0),IF(L27&gt;0,K27,0)),IF(C37&lt;&gt;"",IF(L27&lt;=C37,K27,0),IF(L27&gt;0,K27,0)))</f>
        <v>69</v>
      </c>
      <c r="N27" s="14"/>
      <c r="O27" s="14"/>
      <c r="P27" s="14"/>
      <c r="Q27" s="14"/>
      <c r="R27" s="14"/>
      <c r="S27" s="14"/>
    </row>
    <row r="28" spans="1:19" ht="12.75" customHeight="1">
      <c r="A28" s="18" t="s">
        <v>64</v>
      </c>
      <c r="B28" s="17" t="s">
        <v>93</v>
      </c>
      <c r="C28" s="17" t="s">
        <v>92</v>
      </c>
      <c r="D28" s="16" t="s">
        <v>162</v>
      </c>
      <c r="E28" s="26">
        <v>78.6</v>
      </c>
      <c r="F28" s="16" t="s">
        <v>166</v>
      </c>
      <c r="G28" s="15">
        <v>198</v>
      </c>
      <c r="H28" s="15">
        <v>3</v>
      </c>
      <c r="I28" s="15">
        <v>4</v>
      </c>
      <c r="J28" s="15">
        <v>3</v>
      </c>
      <c r="K28" s="15">
        <v>68</v>
      </c>
      <c r="L28" s="15">
        <f ca="1">ROW(K28)-(ROW(F14)+MATCH(F28,OFFSET(F14,1,0,C34,1),0))+1</f>
        <v>7</v>
      </c>
      <c r="M28" s="76">
        <f>IF(D28="M",IF(C36&lt;&gt;"",IF(L28&lt;=C36,K28,0),IF(L28&gt;0,K28,0)),IF(C37&lt;&gt;"",IF(L28&lt;=C37,K28,0),IF(L28&gt;0,K28,0)))</f>
        <v>68</v>
      </c>
      <c r="N28" s="14"/>
      <c r="O28" s="14"/>
      <c r="P28" s="14"/>
      <c r="Q28" s="14"/>
      <c r="R28" s="14"/>
      <c r="S28" s="14"/>
    </row>
    <row r="29" spans="1:19" ht="12.75" customHeight="1">
      <c r="A29" s="18" t="s">
        <v>64</v>
      </c>
      <c r="B29" s="17" t="s">
        <v>111</v>
      </c>
      <c r="C29" s="17" t="s">
        <v>110</v>
      </c>
      <c r="D29" s="16" t="s">
        <v>162</v>
      </c>
      <c r="E29" s="26">
        <v>88.2</v>
      </c>
      <c r="F29" s="16" t="s">
        <v>166</v>
      </c>
      <c r="G29" s="15">
        <v>0</v>
      </c>
      <c r="H29" s="15">
        <v>1</v>
      </c>
      <c r="I29" s="15">
        <v>0</v>
      </c>
      <c r="J29" s="15">
        <v>0</v>
      </c>
      <c r="K29" s="15">
        <v>28</v>
      </c>
      <c r="L29" s="15">
        <f ca="1">ROW(K29)-(ROW(F14)+MATCH(F29,OFFSET(F14,1,0,C34,1),0))+1</f>
        <v>8</v>
      </c>
      <c r="M29" s="76">
        <f>IF(D29="M",IF(C36&lt;&gt;"",IF(L29&lt;=C36,K29,0),IF(L29&gt;0,K29,0)),IF(C37&lt;&gt;"",IF(L29&lt;=C37,K29,0),IF(L29&gt;0,K29,0)))</f>
        <v>28</v>
      </c>
      <c r="N29" s="14"/>
      <c r="O29" s="14"/>
      <c r="P29" s="14"/>
      <c r="Q29" s="14"/>
      <c r="R29" s="14"/>
      <c r="S29" s="14"/>
    </row>
    <row r="30" spans="1:19" ht="12.75" customHeight="1">
      <c r="A30" s="18" t="s">
        <v>104</v>
      </c>
      <c r="B30" s="17" t="s">
        <v>103</v>
      </c>
      <c r="C30" s="17" t="s">
        <v>102</v>
      </c>
      <c r="D30" s="16" t="s">
        <v>162</v>
      </c>
      <c r="E30" s="26">
        <v>80.2</v>
      </c>
      <c r="F30" s="16" t="s">
        <v>167</v>
      </c>
      <c r="G30" s="15">
        <v>168</v>
      </c>
      <c r="H30" s="15">
        <v>5</v>
      </c>
      <c r="I30" s="15">
        <v>6</v>
      </c>
      <c r="J30" s="15">
        <v>6</v>
      </c>
      <c r="K30" s="15">
        <v>61</v>
      </c>
      <c r="L30" s="15">
        <f ca="1">ROW(K30)-(ROW(F14)+MATCH(F30,OFFSET(F14,1,0,C34,1),0))+1</f>
        <v>1</v>
      </c>
      <c r="M30" s="76">
        <f>IF(D30="M",IF(C36&lt;&gt;"",IF(L30&lt;=C36,K30,0),IF(L30&gt;0,K30,0)),IF(C37&lt;&gt;"",IF(L30&lt;=C37,K30,0),IF(L30&gt;0,K30,0)))</f>
        <v>61</v>
      </c>
      <c r="N30" s="14"/>
      <c r="O30" s="14"/>
      <c r="P30" s="14"/>
      <c r="Q30" s="14"/>
      <c r="R30" s="14"/>
      <c r="S30" s="14"/>
    </row>
    <row r="31" spans="1:19" ht="12.75" customHeight="1">
      <c r="A31" s="18" t="s">
        <v>101</v>
      </c>
      <c r="B31" s="17" t="s">
        <v>100</v>
      </c>
      <c r="C31" s="17" t="s">
        <v>99</v>
      </c>
      <c r="D31" s="16" t="s">
        <v>162</v>
      </c>
      <c r="E31" s="26">
        <v>75.5</v>
      </c>
      <c r="F31" s="16" t="s">
        <v>168</v>
      </c>
      <c r="G31" s="15">
        <v>177</v>
      </c>
      <c r="H31" s="15">
        <v>6</v>
      </c>
      <c r="I31" s="15">
        <v>5</v>
      </c>
      <c r="J31" s="15">
        <v>5</v>
      </c>
      <c r="K31" s="15">
        <v>62</v>
      </c>
      <c r="L31" s="15">
        <f ca="1">ROW(K31)-(ROW(F14)+MATCH(F31,OFFSET(F14,1,0,C34,1),0))+1</f>
        <v>1</v>
      </c>
      <c r="M31" s="76">
        <f>IF(D31="M",IF(C36&lt;&gt;"",IF(L31&lt;=C36,K31,0),IF(L31&gt;0,K31,0)),IF(C37&lt;&gt;"",IF(L31&lt;=C37,K31,0),IF(L31&gt;0,K31,0)))</f>
        <v>62</v>
      </c>
      <c r="N31" s="14"/>
      <c r="O31" s="14"/>
      <c r="P31" s="14"/>
      <c r="Q31" s="14"/>
      <c r="R31" s="14"/>
      <c r="S31" s="14"/>
    </row>
    <row r="32" spans="1:19" ht="12.75" customHeight="1">
      <c r="A32" s="18" t="s">
        <v>97</v>
      </c>
      <c r="B32" s="17" t="s">
        <v>96</v>
      </c>
      <c r="C32" s="17" t="s">
        <v>95</v>
      </c>
      <c r="D32" s="16" t="s">
        <v>162</v>
      </c>
      <c r="E32" s="26">
        <v>77.6</v>
      </c>
      <c r="F32" s="16" t="s">
        <v>169</v>
      </c>
      <c r="G32" s="15">
        <v>198</v>
      </c>
      <c r="H32" s="15">
        <v>4</v>
      </c>
      <c r="I32" s="15">
        <v>3</v>
      </c>
      <c r="J32" s="15">
        <v>4</v>
      </c>
      <c r="K32" s="15">
        <v>67</v>
      </c>
      <c r="L32" s="15">
        <f ca="1">ROW(K32)-(ROW(F14)+MATCH(F32,OFFSET(F14,1,0,C34,1),0))+1</f>
        <v>1</v>
      </c>
      <c r="M32" s="76">
        <f>IF(D32="M",IF(C36&lt;&gt;"",IF(L32&lt;=C36,K32,0),IF(L32&gt;0,K32,0)),IF(C37&lt;&gt;"",IF(L32&lt;=C37,K32,0),IF(L32&gt;0,K32,0)))</f>
        <v>67</v>
      </c>
      <c r="N32" s="14"/>
      <c r="O32" s="14"/>
      <c r="P32" s="14"/>
      <c r="Q32" s="14"/>
      <c r="R32" s="14"/>
      <c r="S32" s="14"/>
    </row>
    <row r="33" spans="1:13" ht="12.75" customHeight="1">
      <c r="A33" s="10"/>
      <c r="B33" s="12">
        <f ca="1">IF(A33&gt;0,SUMIF(OFFSET($A$15,0,0,$C$34,1),A33,OFFSET($A$15,0,9,$C$34,1)),"")</f>
      </c>
      <c r="C33" s="11">
        <f ca="1">IF(A33&gt;0,RANK(B33,OFFSET(A$4,0,0,#REF!,2)),"")</f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3" ht="12.75" customHeight="1">
      <c r="A34" t="s">
        <v>170</v>
      </c>
      <c r="C34">
        <v>18</v>
      </c>
    </row>
    <row r="35" spans="1:3" ht="12.75" customHeight="1">
      <c r="A35" s="4" t="s">
        <v>171</v>
      </c>
      <c r="B35" s="5"/>
      <c r="C35">
        <v>7</v>
      </c>
    </row>
    <row r="36" spans="1:3" ht="12.75" customHeight="1">
      <c r="A36" t="s">
        <v>172</v>
      </c>
      <c r="C36">
        <v>10</v>
      </c>
    </row>
    <row r="37" ht="12.75" customHeight="1"/>
    <row r="38" ht="12.75" customHeight="1"/>
    <row r="39" ht="12.75" customHeight="1"/>
    <row r="40" ht="12.75" customHeight="1"/>
    <row r="41" ht="12.75" customHeight="1"/>
  </sheetData>
  <sheetProtection selectLockedCells="1" selectUnlockedCells="1"/>
  <dataValidations count="1">
    <dataValidation type="decimal" allowBlank="1" showErrorMessage="1" sqref="G6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87" r:id="rId1"/>
  <headerFooter alignWithMargins="0">
    <oddHeader>&amp;LTeam Ranking (Snatch+CJ+Total)&amp;C&amp;RMen</oddHeader>
    <oddFooter>&amp;R&amp;P</oddFooter>
  </headerFooter>
  <colBreaks count="1" manualBreakCount="1">
    <brk id="1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="115" zoomScaleNormal="115" zoomScalePageLayoutView="0" workbookViewId="0" topLeftCell="A1">
      <selection activeCell="D3" sqref="D3"/>
    </sheetView>
  </sheetViews>
  <sheetFormatPr defaultColWidth="11.421875" defaultRowHeight="12.75"/>
  <cols>
    <col min="1" max="1" width="9.421875" style="0" customWidth="1"/>
    <col min="2" max="2" width="18.28125" style="0" customWidth="1"/>
    <col min="3" max="3" width="15.8515625" style="0" customWidth="1"/>
    <col min="4" max="4" width="11.00390625" style="0" customWidth="1"/>
    <col min="5" max="5" width="11.421875" style="0" customWidth="1"/>
    <col min="6" max="6" width="8.7109375" style="0" customWidth="1"/>
    <col min="7" max="11" width="11.421875" style="0" customWidth="1"/>
    <col min="12" max="12" width="10.00390625" style="0" customWidth="1"/>
    <col min="13" max="19" width="11.421875" style="4" customWidth="1"/>
    <col min="20" max="20" width="3.57421875" style="0" customWidth="1"/>
  </cols>
  <sheetData>
    <row r="1" spans="1:3" ht="12.75">
      <c r="A1" s="19" t="s">
        <v>182</v>
      </c>
      <c r="B1" s="3"/>
      <c r="C1" s="3"/>
    </row>
    <row r="2" ht="13.5" thickBot="1"/>
    <row r="3" spans="1:4" s="8" customFormat="1" ht="13.5" thickBot="1">
      <c r="A3" s="53" t="s">
        <v>54</v>
      </c>
      <c r="B3" s="52" t="s">
        <v>154</v>
      </c>
      <c r="C3" s="52" t="s">
        <v>60</v>
      </c>
      <c r="D3" s="78" t="s">
        <v>174</v>
      </c>
    </row>
    <row r="4" spans="1:19" ht="12.75" customHeight="1">
      <c r="A4" s="51" t="s">
        <v>120</v>
      </c>
      <c r="B4" s="50" t="b">
        <f>IF(D4&gt;0,SUMIF(A14:A22,A4,M14:M22))</f>
        <v>0</v>
      </c>
      <c r="C4" s="50">
        <f ca="1">IF(D4&gt;0,RANK(B4,OFFSET(B3,1,0,C24,1)),"")</f>
      </c>
      <c r="D4" s="75">
        <f>COUNTIF(F14:F22,CONCATENATE(A4,"_F"))</f>
        <v>0</v>
      </c>
      <c r="M4" s="14"/>
      <c r="N4" s="14"/>
      <c r="O4" s="14"/>
      <c r="P4" s="14"/>
      <c r="Q4" s="14"/>
      <c r="R4" s="14"/>
      <c r="S4" s="14"/>
    </row>
    <row r="5" spans="1:19" s="13" customFormat="1" ht="12.75" customHeight="1">
      <c r="A5" s="51" t="s">
        <v>69</v>
      </c>
      <c r="B5" s="50" t="b">
        <f>IF(D5&gt;0,SUMIF(A14:A22,A5,M14:M22))</f>
        <v>0</v>
      </c>
      <c r="C5" s="50">
        <f ca="1">IF(D5&gt;0,RANK(B5,OFFSET(B3,1,0,C24,1)),"")</f>
      </c>
      <c r="D5" s="75">
        <f>COUNTIF(F14:F22,CONCATENATE(A5,"_F"))</f>
        <v>0</v>
      </c>
      <c r="M5" s="14"/>
      <c r="N5" s="14"/>
      <c r="O5" s="14"/>
      <c r="P5" s="14"/>
      <c r="Q5" s="14"/>
      <c r="R5" s="14"/>
      <c r="S5" s="14"/>
    </row>
    <row r="6" spans="1:19" ht="12.75" customHeight="1">
      <c r="A6" s="51" t="s">
        <v>11</v>
      </c>
      <c r="B6" s="50" t="b">
        <f>IF(D6&gt;0,SUMIF(A14:A22,A6,M14:M22))</f>
        <v>0</v>
      </c>
      <c r="C6" s="50">
        <f ca="1">IF(D6&gt;0,RANK(B6,OFFSET(B3,1,0,C24,1)),"")</f>
      </c>
      <c r="D6" s="75">
        <f>COUNTIF(F14:F22,CONCATENATE(A6,"_F"))</f>
        <v>0</v>
      </c>
      <c r="M6" s="14"/>
      <c r="N6" s="14"/>
      <c r="O6" s="14"/>
      <c r="P6" s="14"/>
      <c r="Q6" s="14"/>
      <c r="R6" s="14"/>
      <c r="S6" s="14"/>
    </row>
    <row r="7" spans="1:19" ht="12.75" customHeight="1">
      <c r="A7" s="51" t="s">
        <v>64</v>
      </c>
      <c r="B7" s="50">
        <f>IF(D7&gt;0,SUMIF(A14:A22,A7,M14:M22))</f>
        <v>579</v>
      </c>
      <c r="C7" s="50">
        <f ca="1">IF(D7&gt;0,RANK(B7,OFFSET(B3,1,0,C24,1)),"")</f>
        <v>1</v>
      </c>
      <c r="D7" s="75">
        <f>COUNTIF(F14:F22,CONCATENATE(A7,"_F"))</f>
        <v>7</v>
      </c>
      <c r="M7" s="14"/>
      <c r="N7" s="14"/>
      <c r="O7" s="14"/>
      <c r="P7" s="14"/>
      <c r="Q7" s="14"/>
      <c r="R7" s="14"/>
      <c r="S7" s="14"/>
    </row>
    <row r="8" spans="1:19" ht="12.75" customHeight="1">
      <c r="A8" s="51" t="s">
        <v>104</v>
      </c>
      <c r="B8" s="50" t="b">
        <f>IF(D8&gt;0,SUMIF(A14:A22,A8,M14:M22))</f>
        <v>0</v>
      </c>
      <c r="C8" s="50">
        <f ca="1">IF(D8&gt;0,RANK(B8,OFFSET(B3,1,0,C24,1)),"")</f>
      </c>
      <c r="D8" s="75">
        <f>COUNTIF(F14:F22,CONCATENATE(A8,"_F"))</f>
        <v>0</v>
      </c>
      <c r="M8" s="14"/>
      <c r="N8" s="14"/>
      <c r="O8" s="14"/>
      <c r="P8" s="14"/>
      <c r="Q8" s="14"/>
      <c r="R8" s="14"/>
      <c r="S8" s="14"/>
    </row>
    <row r="9" spans="1:19" ht="12.75" customHeight="1" thickBot="1">
      <c r="A9" s="51" t="s">
        <v>101</v>
      </c>
      <c r="B9" s="50" t="b">
        <f>IF(D9&gt;0,SUMIF(A14:A22,A9,M14:M22))</f>
        <v>0</v>
      </c>
      <c r="C9" s="50">
        <f ca="1">IF(D9&gt;0,RANK(B9,OFFSET(B3,1,0,C24,1)),"")</f>
      </c>
      <c r="D9" s="75">
        <f>COUNTIF(F14:F22,CONCATENATE(A9,"_F"))</f>
        <v>0</v>
      </c>
      <c r="M9" s="14"/>
      <c r="N9" s="14"/>
      <c r="O9" s="14"/>
      <c r="P9" s="14"/>
      <c r="Q9" s="14"/>
      <c r="R9" s="14"/>
      <c r="S9" s="14"/>
    </row>
    <row r="10" spans="1:19" ht="12.75" customHeight="1" thickBot="1">
      <c r="A10" s="51" t="s">
        <v>97</v>
      </c>
      <c r="B10" s="50" t="b">
        <f>IF(D10&gt;0,SUMIF(A14:A22,A10,M14:M22))</f>
        <v>0</v>
      </c>
      <c r="C10" s="50">
        <f ca="1">IF(D10&gt;0,RANK(B10,OFFSET(B3,1,0,C24,1)),"")</f>
      </c>
      <c r="D10" s="75">
        <f>COUNTIF(F14:F22,CONCATENATE(A10,"_F"))</f>
        <v>0</v>
      </c>
      <c r="M10" s="14"/>
      <c r="N10" s="14"/>
      <c r="O10" s="14"/>
      <c r="P10" s="14"/>
      <c r="Q10" s="14"/>
      <c r="R10" s="14"/>
      <c r="S10" s="14"/>
    </row>
    <row r="11" spans="1:4" ht="12.75" customHeight="1">
      <c r="A11" s="10"/>
      <c r="B11" s="12"/>
      <c r="C11" s="10"/>
      <c r="D11" s="10"/>
    </row>
    <row r="12" spans="1:3" s="13" customFormat="1" ht="12.75" customHeight="1">
      <c r="A12" s="3" t="s">
        <v>156</v>
      </c>
      <c r="B12" s="3"/>
      <c r="C12" s="3"/>
    </row>
    <row r="13" ht="13.5" customHeight="1" thickBot="1"/>
    <row r="14" spans="1:13" ht="40.5" customHeight="1">
      <c r="A14" s="77" t="s">
        <v>54</v>
      </c>
      <c r="B14" s="49" t="s">
        <v>50</v>
      </c>
      <c r="C14" s="49" t="s">
        <v>51</v>
      </c>
      <c r="D14" s="49" t="s">
        <v>157</v>
      </c>
      <c r="E14" s="6" t="s">
        <v>53</v>
      </c>
      <c r="F14" s="6" t="s">
        <v>54</v>
      </c>
      <c r="G14" s="7" t="s">
        <v>58</v>
      </c>
      <c r="H14" s="9" t="s">
        <v>180</v>
      </c>
      <c r="I14" s="9" t="s">
        <v>181</v>
      </c>
      <c r="J14" s="9" t="s">
        <v>158</v>
      </c>
      <c r="K14" s="9" t="s">
        <v>159</v>
      </c>
      <c r="L14" s="9" t="s">
        <v>160</v>
      </c>
      <c r="M14" s="48" t="s">
        <v>161</v>
      </c>
    </row>
    <row r="15" spans="1:19" ht="12.75" customHeight="1">
      <c r="A15" s="18" t="s">
        <v>64</v>
      </c>
      <c r="B15" s="17" t="s">
        <v>148</v>
      </c>
      <c r="C15" s="17" t="s">
        <v>147</v>
      </c>
      <c r="D15" s="16" t="s">
        <v>175</v>
      </c>
      <c r="E15" s="26">
        <v>75.3</v>
      </c>
      <c r="F15" s="16" t="s">
        <v>176</v>
      </c>
      <c r="G15" s="15">
        <v>62</v>
      </c>
      <c r="H15" s="15">
        <v>1</v>
      </c>
      <c r="I15" s="15">
        <v>1</v>
      </c>
      <c r="J15" s="15">
        <v>1</v>
      </c>
      <c r="K15" s="15">
        <v>84</v>
      </c>
      <c r="L15" s="15">
        <f ca="1">ROW(K15)-(ROW(F14)+MATCH(F15,OFFSET(F14,1,0,C23,1),0))+1</f>
        <v>1</v>
      </c>
      <c r="M15" s="76">
        <f>IF(D15="M",IF(C25&lt;&gt;"",IF(L15&lt;=C25,K15,0),IF(L15&gt;0,K15,0)),IF(C26&lt;&gt;"",IF(L15&lt;=C26,K15,0),IF(L15&gt;0,K15,0)))</f>
        <v>84</v>
      </c>
      <c r="N15" s="14"/>
      <c r="O15" s="14"/>
      <c r="P15" s="14"/>
      <c r="Q15" s="14"/>
      <c r="R15" s="14"/>
      <c r="S15" s="14"/>
    </row>
    <row r="16" spans="1:19" ht="12.75" customHeight="1">
      <c r="A16" s="18" t="s">
        <v>64</v>
      </c>
      <c r="B16" s="17" t="s">
        <v>131</v>
      </c>
      <c r="C16" s="17" t="s">
        <v>130</v>
      </c>
      <c r="D16" s="16" t="s">
        <v>175</v>
      </c>
      <c r="E16" s="26">
        <v>43.3</v>
      </c>
      <c r="F16" s="16" t="s">
        <v>176</v>
      </c>
      <c r="G16" s="15">
        <v>71</v>
      </c>
      <c r="H16" s="15">
        <v>1</v>
      </c>
      <c r="I16" s="15">
        <v>1</v>
      </c>
      <c r="J16" s="15">
        <v>1</v>
      </c>
      <c r="K16" s="15">
        <v>84</v>
      </c>
      <c r="L16" s="15">
        <f ca="1">ROW(K16)-(ROW(F14)+MATCH(F16,OFFSET(F14,1,0,C23,1),0))+1</f>
        <v>2</v>
      </c>
      <c r="M16" s="76">
        <f>IF(D16="M",IF(C25&lt;&gt;"",IF(L16&lt;=C25,K16,0),IF(L16&gt;0,K16,0)),IF(C26&lt;&gt;"",IF(L16&lt;=C26,K16,0),IF(L16&gt;0,K16,0)))</f>
        <v>84</v>
      </c>
      <c r="N16" s="14"/>
      <c r="O16" s="14"/>
      <c r="P16" s="14"/>
      <c r="Q16" s="14"/>
      <c r="R16" s="14"/>
      <c r="S16" s="14"/>
    </row>
    <row r="17" spans="1:19" ht="12.75" customHeight="1">
      <c r="A17" s="18" t="s">
        <v>64</v>
      </c>
      <c r="B17" s="17" t="s">
        <v>151</v>
      </c>
      <c r="C17" s="17" t="s">
        <v>150</v>
      </c>
      <c r="D17" s="16" t="s">
        <v>175</v>
      </c>
      <c r="E17" s="26">
        <v>76.1</v>
      </c>
      <c r="F17" s="16" t="s">
        <v>176</v>
      </c>
      <c r="G17" s="15">
        <v>122</v>
      </c>
      <c r="H17" s="15">
        <v>1</v>
      </c>
      <c r="I17" s="15">
        <v>1</v>
      </c>
      <c r="J17" s="15">
        <v>1</v>
      </c>
      <c r="K17" s="15">
        <v>84</v>
      </c>
      <c r="L17" s="15">
        <f ca="1">ROW(K17)-(ROW(F14)+MATCH(F17,OFFSET(F14,1,0,C23,1),0))+1</f>
        <v>3</v>
      </c>
      <c r="M17" s="76">
        <f>IF(D17="M",IF(C25&lt;&gt;"",IF(L17&lt;=C25,K17,0),IF(L17&gt;0,K17,0)),IF(C26&lt;&gt;"",IF(L17&lt;=C26,K17,0),IF(L17&gt;0,K17,0)))</f>
        <v>84</v>
      </c>
      <c r="N17" s="14"/>
      <c r="O17" s="14"/>
      <c r="P17" s="14"/>
      <c r="Q17" s="14"/>
      <c r="R17" s="14"/>
      <c r="S17" s="14"/>
    </row>
    <row r="18" spans="1:19" ht="12.75" customHeight="1">
      <c r="A18" s="18" t="s">
        <v>64</v>
      </c>
      <c r="B18" s="17" t="s">
        <v>134</v>
      </c>
      <c r="C18" s="17" t="s">
        <v>87</v>
      </c>
      <c r="D18" s="16" t="s">
        <v>175</v>
      </c>
      <c r="E18" s="26">
        <v>46</v>
      </c>
      <c r="F18" s="16" t="s">
        <v>176</v>
      </c>
      <c r="G18" s="15">
        <v>75</v>
      </c>
      <c r="H18" s="15">
        <v>1</v>
      </c>
      <c r="I18" s="15">
        <v>1</v>
      </c>
      <c r="J18" s="15">
        <v>1</v>
      </c>
      <c r="K18" s="15">
        <v>84</v>
      </c>
      <c r="L18" s="15">
        <f ca="1">ROW(K18)-(ROW(F14)+MATCH(F18,OFFSET(F14,1,0,C23,1),0))+1</f>
        <v>4</v>
      </c>
      <c r="M18" s="76">
        <f>IF(D18="M",IF(C25&lt;&gt;"",IF(L18&lt;=C25,K18,0),IF(L18&gt;0,K18,0)),IF(C26&lt;&gt;"",IF(L18&lt;=C26,K18,0),IF(L18&gt;0,K18,0)))</f>
        <v>84</v>
      </c>
      <c r="N18" s="14"/>
      <c r="O18" s="14"/>
      <c r="P18" s="14"/>
      <c r="Q18" s="14"/>
      <c r="R18" s="14"/>
      <c r="S18" s="14"/>
    </row>
    <row r="19" spans="1:19" ht="12.75" customHeight="1">
      <c r="A19" s="18" t="s">
        <v>64</v>
      </c>
      <c r="B19" s="17" t="s">
        <v>137</v>
      </c>
      <c r="C19" s="17" t="s">
        <v>136</v>
      </c>
      <c r="D19" s="16" t="s">
        <v>175</v>
      </c>
      <c r="E19" s="26">
        <v>58.8</v>
      </c>
      <c r="F19" s="16" t="s">
        <v>176</v>
      </c>
      <c r="G19" s="15">
        <v>101</v>
      </c>
      <c r="H19" s="15">
        <v>1</v>
      </c>
      <c r="I19" s="15">
        <v>1</v>
      </c>
      <c r="J19" s="15">
        <v>1</v>
      </c>
      <c r="K19" s="15">
        <v>84</v>
      </c>
      <c r="L19" s="15">
        <f ca="1">ROW(K19)-(ROW(F14)+MATCH(F19,OFFSET(F14,1,0,C23,1),0))+1</f>
        <v>5</v>
      </c>
      <c r="M19" s="76">
        <f>IF(D19="M",IF(C25&lt;&gt;"",IF(L19&lt;=C25,K19,0),IF(L19&gt;0,K19,0)),IF(C26&lt;&gt;"",IF(L19&lt;=C26,K19,0),IF(L19&gt;0,K19,0)))</f>
        <v>84</v>
      </c>
      <c r="N19" s="14"/>
      <c r="O19" s="14"/>
      <c r="P19" s="14"/>
      <c r="Q19" s="14"/>
      <c r="R19" s="14"/>
      <c r="S19" s="14"/>
    </row>
    <row r="20" spans="1:19" ht="12.75" customHeight="1">
      <c r="A20" s="18" t="s">
        <v>64</v>
      </c>
      <c r="B20" s="17" t="s">
        <v>141</v>
      </c>
      <c r="C20" s="17" t="s">
        <v>140</v>
      </c>
      <c r="D20" s="16" t="s">
        <v>175</v>
      </c>
      <c r="E20" s="26">
        <v>70.5</v>
      </c>
      <c r="F20" s="16" t="s">
        <v>176</v>
      </c>
      <c r="G20" s="15">
        <v>123</v>
      </c>
      <c r="H20" s="15">
        <v>1</v>
      </c>
      <c r="I20" s="15">
        <v>1</v>
      </c>
      <c r="J20" s="15">
        <v>1</v>
      </c>
      <c r="K20" s="15">
        <v>84</v>
      </c>
      <c r="L20" s="15">
        <f ca="1">ROW(K20)-(ROW(F14)+MATCH(F20,OFFSET(F14,1,0,C23,1),0))+1</f>
        <v>6</v>
      </c>
      <c r="M20" s="76">
        <f>IF(D20="M",IF(C25&lt;&gt;"",IF(L20&lt;=C25,K20,0),IF(L20&gt;0,K20,0)),IF(C26&lt;&gt;"",IF(L20&lt;=C26,K20,0),IF(L20&gt;0,K20,0)))</f>
        <v>84</v>
      </c>
      <c r="N20" s="14"/>
      <c r="O20" s="14"/>
      <c r="P20" s="14"/>
      <c r="Q20" s="14"/>
      <c r="R20" s="14"/>
      <c r="S20" s="14"/>
    </row>
    <row r="21" spans="1:19" ht="12.75" customHeight="1">
      <c r="A21" s="18" t="s">
        <v>64</v>
      </c>
      <c r="B21" s="17" t="s">
        <v>144</v>
      </c>
      <c r="C21" s="17" t="s">
        <v>143</v>
      </c>
      <c r="D21" s="16" t="s">
        <v>175</v>
      </c>
      <c r="E21" s="26">
        <v>71</v>
      </c>
      <c r="F21" s="16" t="s">
        <v>176</v>
      </c>
      <c r="G21" s="15">
        <v>107</v>
      </c>
      <c r="H21" s="15">
        <v>2</v>
      </c>
      <c r="I21" s="15">
        <v>2</v>
      </c>
      <c r="J21" s="15">
        <v>2</v>
      </c>
      <c r="K21" s="15">
        <v>75</v>
      </c>
      <c r="L21" s="15">
        <f ca="1">ROW(K21)-(ROW(F14)+MATCH(F21,OFFSET(F14,1,0,C23,1),0))+1</f>
        <v>7</v>
      </c>
      <c r="M21" s="76">
        <f>IF(D21="M",IF(C25&lt;&gt;"",IF(L21&lt;=C25,K21,0),IF(L21&gt;0,K21,0)),IF(C26&lt;&gt;"",IF(L21&lt;=C26,K21,0),IF(L21&gt;0,K21,0)))</f>
        <v>75</v>
      </c>
      <c r="N21" s="14"/>
      <c r="O21" s="14"/>
      <c r="P21" s="14"/>
      <c r="Q21" s="14"/>
      <c r="R21" s="14"/>
      <c r="S21" s="14"/>
    </row>
    <row r="22" spans="1:13" ht="12.75" customHeight="1">
      <c r="A22" s="10"/>
      <c r="B22" s="12">
        <f ca="1">IF(A22&gt;0,SUMIF(OFFSET($A$15,0,0,$C$23,1),A22,OFFSET($A$15,0,9,$C$23,1)),"")</f>
      </c>
      <c r="C22" s="11">
        <f ca="1">IF(A22&gt;0,RANK(B22,OFFSET(A$4,0,0,#REF!,2)),"")</f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3" ht="12.75" customHeight="1">
      <c r="A23" t="s">
        <v>170</v>
      </c>
      <c r="C23">
        <v>7</v>
      </c>
    </row>
    <row r="24" spans="1:3" ht="12.75" customHeight="1">
      <c r="A24" s="4" t="s">
        <v>171</v>
      </c>
      <c r="B24" s="5"/>
      <c r="C24">
        <v>7</v>
      </c>
    </row>
    <row r="25" ht="12.75" customHeight="1"/>
    <row r="26" spans="1:3" ht="12.75" customHeight="1">
      <c r="A26" t="s">
        <v>177</v>
      </c>
      <c r="C26">
        <v>10</v>
      </c>
    </row>
    <row r="27" ht="12.75" customHeight="1"/>
    <row r="28" ht="12.75" customHeight="1"/>
    <row r="29" ht="12.75" customHeight="1"/>
    <row r="30" ht="12.75" customHeight="1"/>
  </sheetData>
  <sheetProtection selectLockedCells="1" selectUnlockedCells="1"/>
  <dataValidations count="1">
    <dataValidation type="decimal" allowBlank="1" showErrorMessage="1" sqref="G6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87" r:id="rId1"/>
  <headerFooter alignWithMargins="0">
    <oddHeader>&amp;LTeam Ranking (Snatch+CJ+Total)&amp;C&amp;RWomen</oddHeader>
    <oddFooter>&amp;R&amp;P</oddFooter>
  </headerFooter>
  <colBreaks count="1" manualBreakCount="1">
    <brk id="1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="115" zoomScaleNormal="115" zoomScalePageLayoutView="0" workbookViewId="0" topLeftCell="A1">
      <selection activeCell="E6" sqref="A3:E6"/>
    </sheetView>
  </sheetViews>
  <sheetFormatPr defaultColWidth="11.421875" defaultRowHeight="12.75"/>
  <cols>
    <col min="1" max="1" width="9.421875" style="0" customWidth="1"/>
    <col min="2" max="2" width="18.28125" style="0" customWidth="1"/>
    <col min="3" max="3" width="15.8515625" style="0" customWidth="1"/>
    <col min="4" max="4" width="11.00390625" style="0" customWidth="1"/>
    <col min="5" max="5" width="11.421875" style="0" customWidth="1"/>
    <col min="6" max="6" width="8.7109375" style="0" customWidth="1"/>
    <col min="7" max="11" width="11.421875" style="0" customWidth="1"/>
    <col min="12" max="12" width="10.00390625" style="0" customWidth="1"/>
    <col min="13" max="19" width="11.421875" style="4" customWidth="1"/>
    <col min="20" max="20" width="3.57421875" style="0" customWidth="1"/>
  </cols>
  <sheetData>
    <row r="1" spans="1:3" ht="12.75">
      <c r="A1" s="19" t="s">
        <v>183</v>
      </c>
      <c r="B1" s="3"/>
      <c r="C1" s="3"/>
    </row>
    <row r="2" ht="13.5" thickBot="1"/>
    <row r="3" spans="1:5" s="8" customFormat="1" ht="13.5" thickBot="1">
      <c r="A3" s="53" t="s">
        <v>54</v>
      </c>
      <c r="B3" s="52" t="s">
        <v>154</v>
      </c>
      <c r="C3" s="52" t="s">
        <v>60</v>
      </c>
      <c r="D3" s="52" t="s">
        <v>155</v>
      </c>
      <c r="E3" s="78" t="s">
        <v>174</v>
      </c>
    </row>
    <row r="4" spans="1:19" ht="12.75" customHeight="1">
      <c r="A4" s="51" t="s">
        <v>120</v>
      </c>
      <c r="B4" s="50">
        <f>IF((D4+E4)&gt;0,SUMIF(A14:A40,A4,M14:M40),0)</f>
        <v>84</v>
      </c>
      <c r="C4" s="50">
        <f ca="1">IF(D4+E4&gt;0,RANK(B4,OFFSET(B3,1,0,C42,1)),"")</f>
        <v>4</v>
      </c>
      <c r="D4" s="50">
        <f>COUNTIF(F14:F40,CONCATENATE(A4,"_M"))</f>
        <v>1</v>
      </c>
      <c r="E4" s="75">
        <f>COUNTIF(F14:F40,CONCATENATE(A4,"_F"))</f>
        <v>0</v>
      </c>
      <c r="M4" s="14"/>
      <c r="N4" s="14"/>
      <c r="O4" s="14"/>
      <c r="P4" s="14"/>
      <c r="Q4" s="14"/>
      <c r="R4" s="14"/>
      <c r="S4" s="14"/>
    </row>
    <row r="5" spans="1:19" s="13" customFormat="1" ht="12.75" customHeight="1">
      <c r="A5" s="51" t="s">
        <v>69</v>
      </c>
      <c r="B5" s="50">
        <f>IF((D5+E5)&gt;0,SUMIF(A14:A40,A5,M14:M40),0)</f>
        <v>327</v>
      </c>
      <c r="C5" s="50">
        <f ca="1">IF(D5+E5&gt;0,RANK(B5,OFFSET(B3,1,0,C42,1)),"")</f>
        <v>2</v>
      </c>
      <c r="D5" s="50">
        <f>COUNTIF(F14:F40,CONCATENATE(A5,"_M"))</f>
        <v>4</v>
      </c>
      <c r="E5" s="75">
        <f>COUNTIF(F14:F40,CONCATENATE(A5,"_F"))</f>
        <v>0</v>
      </c>
      <c r="M5" s="14"/>
      <c r="N5" s="14"/>
      <c r="O5" s="14"/>
      <c r="P5" s="14"/>
      <c r="Q5" s="14"/>
      <c r="R5" s="14"/>
      <c r="S5" s="14"/>
    </row>
    <row r="6" spans="1:19" ht="12.75" customHeight="1">
      <c r="A6" s="51" t="s">
        <v>11</v>
      </c>
      <c r="B6" s="50">
        <f>IF((D6+E6)&gt;0,SUMIF(A14:A40,A6,M14:M40),0)</f>
        <v>132</v>
      </c>
      <c r="C6" s="50">
        <f ca="1">IF(D6+E6&gt;0,RANK(B6,OFFSET(B3,1,0,C42,1)),"")</f>
        <v>3</v>
      </c>
      <c r="D6" s="50">
        <f>COUNTIF(F14:F40,CONCATENATE(A6,"_M"))</f>
        <v>2</v>
      </c>
      <c r="E6" s="75">
        <f>COUNTIF(F14:F40,CONCATENATE(A6,"_F"))</f>
        <v>0</v>
      </c>
      <c r="M6" s="14"/>
      <c r="N6" s="14"/>
      <c r="O6" s="14"/>
      <c r="P6" s="14"/>
      <c r="Q6" s="14"/>
      <c r="R6" s="14"/>
      <c r="S6" s="14"/>
    </row>
    <row r="7" spans="1:19" ht="12.75" customHeight="1">
      <c r="A7" s="51" t="s">
        <v>64</v>
      </c>
      <c r="B7" s="50">
        <f>IF((D7+E7)&gt;0,SUMIF(A14:A40,A7,M14:M40),0)</f>
        <v>1155</v>
      </c>
      <c r="C7" s="50">
        <f ca="1">IF(D7+E7&gt;0,RANK(B7,OFFSET(B3,1,0,C42,1)),"")</f>
        <v>1</v>
      </c>
      <c r="D7" s="50">
        <f>COUNTIF(F14:F40,CONCATENATE(A7,"_M"))</f>
        <v>8</v>
      </c>
      <c r="E7" s="75">
        <f>COUNTIF(F14:F40,CONCATENATE(A7,"_F"))</f>
        <v>7</v>
      </c>
      <c r="M7" s="14"/>
      <c r="N7" s="14"/>
      <c r="O7" s="14"/>
      <c r="P7" s="14"/>
      <c r="Q7" s="14"/>
      <c r="R7" s="14"/>
      <c r="S7" s="14"/>
    </row>
    <row r="8" spans="1:19" ht="12.75" customHeight="1">
      <c r="A8" s="51" t="s">
        <v>104</v>
      </c>
      <c r="B8" s="50">
        <f>IF((D8+E8)&gt;0,SUMIF(A14:A40,A8,M14:M40),0)</f>
        <v>61</v>
      </c>
      <c r="C8" s="50">
        <f ca="1">IF(D8+E8&gt;0,RANK(B8,OFFSET(B3,1,0,C42,1)),"")</f>
        <v>7</v>
      </c>
      <c r="D8" s="50">
        <f>COUNTIF(F14:F40,CONCATENATE(A8,"_M"))</f>
        <v>1</v>
      </c>
      <c r="E8" s="75">
        <f>COUNTIF(F14:F40,CONCATENATE(A8,"_F"))</f>
        <v>0</v>
      </c>
      <c r="M8" s="14"/>
      <c r="N8" s="14"/>
      <c r="O8" s="14"/>
      <c r="P8" s="14"/>
      <c r="Q8" s="14"/>
      <c r="R8" s="14"/>
      <c r="S8" s="14"/>
    </row>
    <row r="9" spans="1:19" ht="12.75" customHeight="1" thickBot="1">
      <c r="A9" s="51" t="s">
        <v>101</v>
      </c>
      <c r="B9" s="50">
        <f>IF((D9+E9)&gt;0,SUMIF(A14:A40,A9,M14:M40),0)</f>
        <v>62</v>
      </c>
      <c r="C9" s="50">
        <f ca="1">IF(D9+E9&gt;0,RANK(B9,OFFSET(B3,1,0,C42,1)),"")</f>
        <v>6</v>
      </c>
      <c r="D9" s="50">
        <f>COUNTIF(F14:F40,CONCATENATE(A9,"_M"))</f>
        <v>1</v>
      </c>
      <c r="E9" s="75">
        <f>COUNTIF(F14:F40,CONCATENATE(A9,"_F"))</f>
        <v>0</v>
      </c>
      <c r="M9" s="14"/>
      <c r="N9" s="14"/>
      <c r="O9" s="14"/>
      <c r="P9" s="14"/>
      <c r="Q9" s="14"/>
      <c r="R9" s="14"/>
      <c r="S9" s="14"/>
    </row>
    <row r="10" spans="1:19" ht="12.75" customHeight="1" thickBot="1">
      <c r="A10" s="51" t="s">
        <v>97</v>
      </c>
      <c r="B10" s="50">
        <f>IF((D10+E10)&gt;0,SUMIF(A14:A40,A10,M14:M40),0)</f>
        <v>67</v>
      </c>
      <c r="C10" s="50">
        <f ca="1">IF(D10+E10&gt;0,RANK(B10,OFFSET(B3,1,0,C42,1)),"")</f>
        <v>5</v>
      </c>
      <c r="D10" s="50">
        <f>COUNTIF(F14:F40,CONCATENATE(A10,"_M"))</f>
        <v>1</v>
      </c>
      <c r="E10" s="75">
        <f>COUNTIF(F14:F40,CONCATENATE(A10,"_F"))</f>
        <v>0</v>
      </c>
      <c r="M10" s="14"/>
      <c r="N10" s="14"/>
      <c r="O10" s="14"/>
      <c r="P10" s="14"/>
      <c r="Q10" s="14"/>
      <c r="R10" s="14"/>
      <c r="S10" s="14"/>
    </row>
    <row r="11" spans="1:5" ht="12.75" customHeight="1">
      <c r="A11" s="10"/>
      <c r="B11" s="12"/>
      <c r="C11" s="10"/>
      <c r="D11" s="10"/>
      <c r="E11" s="10"/>
    </row>
    <row r="12" spans="1:3" s="13" customFormat="1" ht="12.75" customHeight="1">
      <c r="A12" s="3" t="s">
        <v>156</v>
      </c>
      <c r="B12" s="3"/>
      <c r="C12" s="3"/>
    </row>
    <row r="13" ht="13.5" customHeight="1" thickBot="1"/>
    <row r="14" spans="1:13" ht="42" customHeight="1">
      <c r="A14" s="77" t="s">
        <v>54</v>
      </c>
      <c r="B14" s="49" t="s">
        <v>50</v>
      </c>
      <c r="C14" s="49" t="s">
        <v>51</v>
      </c>
      <c r="D14" s="49" t="s">
        <v>157</v>
      </c>
      <c r="E14" s="6" t="s">
        <v>53</v>
      </c>
      <c r="F14" s="6" t="s">
        <v>54</v>
      </c>
      <c r="G14" s="7" t="s">
        <v>58</v>
      </c>
      <c r="H14" s="9" t="s">
        <v>180</v>
      </c>
      <c r="I14" s="9" t="s">
        <v>181</v>
      </c>
      <c r="J14" s="9" t="s">
        <v>158</v>
      </c>
      <c r="K14" s="9" t="s">
        <v>159</v>
      </c>
      <c r="L14" s="9" t="s">
        <v>160</v>
      </c>
      <c r="M14" s="48" t="s">
        <v>161</v>
      </c>
    </row>
    <row r="15" spans="1:19" ht="12.75" customHeight="1">
      <c r="A15" s="18" t="s">
        <v>120</v>
      </c>
      <c r="B15" s="17" t="s">
        <v>119</v>
      </c>
      <c r="C15" s="17" t="s">
        <v>118</v>
      </c>
      <c r="D15" s="16" t="s">
        <v>162</v>
      </c>
      <c r="E15" s="26">
        <v>96.2</v>
      </c>
      <c r="F15" s="16" t="s">
        <v>163</v>
      </c>
      <c r="G15" s="15">
        <v>275</v>
      </c>
      <c r="H15" s="15">
        <v>1</v>
      </c>
      <c r="I15" s="15">
        <v>1</v>
      </c>
      <c r="J15" s="15">
        <v>1</v>
      </c>
      <c r="K15" s="15">
        <v>84</v>
      </c>
      <c r="L15" s="15">
        <f ca="1">ROW(K15)-(ROW(F14)+MATCH(F15,OFFSET(F14,1,0,C41,1),0))+1</f>
        <v>1</v>
      </c>
      <c r="M15" s="76">
        <f>IF(D15="M",IF(C43&lt;&gt;"",IF(L15&lt;=C43,K15,0),IF(L15&gt;0,K15,0)),IF(C44&lt;&gt;"",IF(L15&lt;=C44,K15,0),IF(L15&gt;0,K15,0)))</f>
        <v>84</v>
      </c>
      <c r="N15" s="14"/>
      <c r="O15" s="14"/>
      <c r="P15" s="14"/>
      <c r="Q15" s="14"/>
      <c r="R15" s="14"/>
      <c r="S15" s="14"/>
    </row>
    <row r="16" spans="1:19" ht="12.75" customHeight="1">
      <c r="A16" s="18" t="s">
        <v>69</v>
      </c>
      <c r="B16" s="17" t="s">
        <v>124</v>
      </c>
      <c r="C16" s="17" t="s">
        <v>123</v>
      </c>
      <c r="D16" s="16" t="s">
        <v>162</v>
      </c>
      <c r="E16" s="26">
        <v>107.4</v>
      </c>
      <c r="F16" s="16" t="s">
        <v>164</v>
      </c>
      <c r="G16" s="15">
        <v>243</v>
      </c>
      <c r="H16" s="15">
        <v>1</v>
      </c>
      <c r="I16" s="15">
        <v>1</v>
      </c>
      <c r="J16" s="15">
        <v>1</v>
      </c>
      <c r="K16" s="15">
        <v>84</v>
      </c>
      <c r="L16" s="15">
        <f ca="1">ROW(K16)-(ROW(F14)+MATCH(F16,OFFSET(F14,1,0,C41,1),0))+1</f>
        <v>1</v>
      </c>
      <c r="M16" s="76">
        <f>IF(D16="M",IF(C43&lt;&gt;"",IF(L16&lt;=C43,K16,0),IF(L16&gt;0,K16,0)),IF(C44&lt;&gt;"",IF(L16&lt;=C44,K16,0),IF(L16&gt;0,K16,0)))</f>
        <v>84</v>
      </c>
      <c r="N16" s="14"/>
      <c r="O16" s="14"/>
      <c r="P16" s="14"/>
      <c r="Q16" s="14"/>
      <c r="R16" s="14"/>
      <c r="S16" s="14"/>
    </row>
    <row r="17" spans="1:19" ht="12.75" customHeight="1">
      <c r="A17" s="18" t="s">
        <v>69</v>
      </c>
      <c r="B17" s="17" t="s">
        <v>82</v>
      </c>
      <c r="C17" s="17" t="s">
        <v>81</v>
      </c>
      <c r="D17" s="16" t="s">
        <v>162</v>
      </c>
      <c r="E17" s="26">
        <v>68.7</v>
      </c>
      <c r="F17" s="16" t="s">
        <v>164</v>
      </c>
      <c r="G17" s="15">
        <v>228</v>
      </c>
      <c r="H17" s="15">
        <v>1</v>
      </c>
      <c r="I17" s="15">
        <v>1</v>
      </c>
      <c r="J17" s="15">
        <v>1</v>
      </c>
      <c r="K17" s="15">
        <v>84</v>
      </c>
      <c r="L17" s="15">
        <f ca="1">ROW(K17)-(ROW(F14)+MATCH(F17,OFFSET(F14,1,0,C41,1),0))+1</f>
        <v>2</v>
      </c>
      <c r="M17" s="76">
        <f>IF(D17="M",IF(C43&lt;&gt;"",IF(L17&lt;=C43,K17,0),IF(L17&gt;0,K17,0)),IF(C44&lt;&gt;"",IF(L17&lt;=C44,K17,0),IF(L17&gt;0,K17,0)))</f>
        <v>84</v>
      </c>
      <c r="N17" s="14"/>
      <c r="O17" s="14"/>
      <c r="P17" s="14"/>
      <c r="Q17" s="14"/>
      <c r="R17" s="14"/>
      <c r="S17" s="14"/>
    </row>
    <row r="18" spans="1:19" ht="12.75" customHeight="1">
      <c r="A18" s="18" t="s">
        <v>69</v>
      </c>
      <c r="B18" s="17" t="s">
        <v>68</v>
      </c>
      <c r="C18" s="17" t="s">
        <v>67</v>
      </c>
      <c r="D18" s="16" t="s">
        <v>162</v>
      </c>
      <c r="E18" s="26">
        <v>58.5</v>
      </c>
      <c r="F18" s="16" t="s">
        <v>164</v>
      </c>
      <c r="G18" s="15">
        <v>154</v>
      </c>
      <c r="H18" s="15">
        <v>1</v>
      </c>
      <c r="I18" s="15">
        <v>1</v>
      </c>
      <c r="J18" s="15">
        <v>1</v>
      </c>
      <c r="K18" s="15">
        <v>84</v>
      </c>
      <c r="L18" s="15">
        <f ca="1">ROW(K18)-(ROW(F14)+MATCH(F18,OFFSET(F14,1,0,C41,1),0))+1</f>
        <v>3</v>
      </c>
      <c r="M18" s="76">
        <f>IF(D18="M",IF(C43&lt;&gt;"",IF(L18&lt;=C43,K18,0),IF(L18&gt;0,K18,0)),IF(C44&lt;&gt;"",IF(L18&lt;=C44,K18,0),IF(L18&gt;0,K18,0)))</f>
        <v>84</v>
      </c>
      <c r="N18" s="14"/>
      <c r="O18" s="14"/>
      <c r="P18" s="14"/>
      <c r="Q18" s="14"/>
      <c r="R18" s="14"/>
      <c r="S18" s="14"/>
    </row>
    <row r="19" spans="1:19" ht="12.75" customHeight="1">
      <c r="A19" s="18" t="s">
        <v>69</v>
      </c>
      <c r="B19" s="17" t="s">
        <v>84</v>
      </c>
      <c r="C19" s="17" t="s">
        <v>83</v>
      </c>
      <c r="D19" s="16" t="s">
        <v>162</v>
      </c>
      <c r="E19" s="26">
        <v>69.4</v>
      </c>
      <c r="F19" s="16" t="s">
        <v>164</v>
      </c>
      <c r="G19" s="15">
        <v>192</v>
      </c>
      <c r="H19" s="15">
        <v>2</v>
      </c>
      <c r="I19" s="15">
        <v>2</v>
      </c>
      <c r="J19" s="15">
        <v>2</v>
      </c>
      <c r="K19" s="15">
        <v>75</v>
      </c>
      <c r="L19" s="15">
        <f ca="1">ROW(K19)-(ROW(F14)+MATCH(F19,OFFSET(F14,1,0,C41,1),0))+1</f>
        <v>4</v>
      </c>
      <c r="M19" s="76">
        <f>IF(D19="M",IF(C43&lt;&gt;"",IF(L19&lt;=C43,K19,0),IF(L19&gt;0,K19,0)),IF(C44&lt;&gt;"",IF(L19&lt;=C44,K19,0),IF(L19&gt;0,K19,0)))</f>
        <v>75</v>
      </c>
      <c r="N19" s="14"/>
      <c r="O19" s="14"/>
      <c r="P19" s="14"/>
      <c r="Q19" s="14"/>
      <c r="R19" s="14"/>
      <c r="S19" s="14"/>
    </row>
    <row r="20" spans="1:19" ht="12.75" customHeight="1">
      <c r="A20" s="18" t="s">
        <v>11</v>
      </c>
      <c r="B20" s="17" t="s">
        <v>72</v>
      </c>
      <c r="C20" s="17" t="s">
        <v>71</v>
      </c>
      <c r="D20" s="16" t="s">
        <v>162</v>
      </c>
      <c r="E20" s="26">
        <v>60.3</v>
      </c>
      <c r="F20" s="16" t="s">
        <v>165</v>
      </c>
      <c r="G20" s="15">
        <v>147</v>
      </c>
      <c r="H20" s="15">
        <v>2</v>
      </c>
      <c r="I20" s="15">
        <v>2</v>
      </c>
      <c r="J20" s="15">
        <v>2</v>
      </c>
      <c r="K20" s="15">
        <v>75</v>
      </c>
      <c r="L20" s="15">
        <f ca="1">ROW(K20)-(ROW(F14)+MATCH(F20,OFFSET(F14,1,0,C41,1),0))+1</f>
        <v>1</v>
      </c>
      <c r="M20" s="76">
        <f>IF(D20="M",IF(C43&lt;&gt;"",IF(L20&lt;=C43,K20,0),IF(L20&gt;0,K20,0)),IF(C44&lt;&gt;"",IF(L20&lt;=C44,K20,0),IF(L20&gt;0,K20,0)))</f>
        <v>75</v>
      </c>
      <c r="N20" s="14"/>
      <c r="O20" s="14"/>
      <c r="P20" s="14"/>
      <c r="Q20" s="14"/>
      <c r="R20" s="14"/>
      <c r="S20" s="14"/>
    </row>
    <row r="21" spans="1:19" ht="12.75" customHeight="1">
      <c r="A21" s="18" t="s">
        <v>11</v>
      </c>
      <c r="B21" s="17" t="s">
        <v>107</v>
      </c>
      <c r="C21" s="17" t="s">
        <v>106</v>
      </c>
      <c r="D21" s="16" t="s">
        <v>162</v>
      </c>
      <c r="E21" s="26">
        <v>74.7</v>
      </c>
      <c r="F21" s="16" t="s">
        <v>165</v>
      </c>
      <c r="G21" s="15">
        <v>108</v>
      </c>
      <c r="H21" s="15">
        <v>7</v>
      </c>
      <c r="I21" s="15">
        <v>7</v>
      </c>
      <c r="J21" s="15">
        <v>7</v>
      </c>
      <c r="K21" s="15">
        <v>57</v>
      </c>
      <c r="L21" s="15">
        <f ca="1">ROW(K21)-(ROW(F14)+MATCH(F21,OFFSET(F14,1,0,C41,1),0))+1</f>
        <v>2</v>
      </c>
      <c r="M21" s="76">
        <f>IF(D21="M",IF(C43&lt;&gt;"",IF(L21&lt;=C43,K21,0),IF(L21&gt;0,K21,0)),IF(C44&lt;&gt;"",IF(L21&lt;=C44,K21,0),IF(L21&gt;0,K21,0)))</f>
        <v>57</v>
      </c>
      <c r="N21" s="14"/>
      <c r="O21" s="14"/>
      <c r="P21" s="14"/>
      <c r="Q21" s="14"/>
      <c r="R21" s="14"/>
      <c r="S21" s="14"/>
    </row>
    <row r="22" spans="1:19" ht="12.75" customHeight="1">
      <c r="A22" s="18" t="s">
        <v>64</v>
      </c>
      <c r="B22" s="17" t="s">
        <v>148</v>
      </c>
      <c r="C22" s="17" t="s">
        <v>147</v>
      </c>
      <c r="D22" s="16" t="s">
        <v>175</v>
      </c>
      <c r="E22" s="26">
        <v>75.3</v>
      </c>
      <c r="F22" s="16" t="s">
        <v>176</v>
      </c>
      <c r="G22" s="15">
        <v>62</v>
      </c>
      <c r="H22" s="15">
        <v>1</v>
      </c>
      <c r="I22" s="15">
        <v>1</v>
      </c>
      <c r="J22" s="15">
        <v>1</v>
      </c>
      <c r="K22" s="15">
        <v>84</v>
      </c>
      <c r="L22" s="15">
        <f ca="1">ROW(K22)-(ROW(F14)+MATCH(F22,OFFSET(F14,1,0,C41,1),0))+1</f>
        <v>1</v>
      </c>
      <c r="M22" s="76">
        <f>IF(D22="M",IF(C43&lt;&gt;"",IF(L22&lt;=C43,K22,0),IF(L22&gt;0,K22,0)),IF(C44&lt;&gt;"",IF(L22&lt;=C44,K22,0),IF(L22&gt;0,K22,0)))</f>
        <v>84</v>
      </c>
      <c r="N22" s="14"/>
      <c r="O22" s="14"/>
      <c r="P22" s="14"/>
      <c r="Q22" s="14"/>
      <c r="R22" s="14"/>
      <c r="S22" s="14"/>
    </row>
    <row r="23" spans="1:19" ht="12.75" customHeight="1">
      <c r="A23" s="18" t="s">
        <v>64</v>
      </c>
      <c r="B23" s="17" t="s">
        <v>131</v>
      </c>
      <c r="C23" s="17" t="s">
        <v>130</v>
      </c>
      <c r="D23" s="16" t="s">
        <v>175</v>
      </c>
      <c r="E23" s="26">
        <v>43.3</v>
      </c>
      <c r="F23" s="16" t="s">
        <v>176</v>
      </c>
      <c r="G23" s="15">
        <v>71</v>
      </c>
      <c r="H23" s="15">
        <v>1</v>
      </c>
      <c r="I23" s="15">
        <v>1</v>
      </c>
      <c r="J23" s="15">
        <v>1</v>
      </c>
      <c r="K23" s="15">
        <v>84</v>
      </c>
      <c r="L23" s="15">
        <f ca="1">ROW(K23)-(ROW(F14)+MATCH(F23,OFFSET(F14,1,0,C41,1),0))+1</f>
        <v>2</v>
      </c>
      <c r="M23" s="76">
        <f>IF(D23="M",IF(C43&lt;&gt;"",IF(L23&lt;=C43,K23,0),IF(L23&gt;0,K23,0)),IF(C44&lt;&gt;"",IF(L23&lt;=C44,K23,0),IF(L23&gt;0,K23,0)))</f>
        <v>84</v>
      </c>
      <c r="N23" s="14"/>
      <c r="O23" s="14"/>
      <c r="P23" s="14"/>
      <c r="Q23" s="14"/>
      <c r="R23" s="14"/>
      <c r="S23" s="14"/>
    </row>
    <row r="24" spans="1:19" ht="12.75" customHeight="1">
      <c r="A24" s="18" t="s">
        <v>64</v>
      </c>
      <c r="B24" s="17" t="s">
        <v>151</v>
      </c>
      <c r="C24" s="17" t="s">
        <v>150</v>
      </c>
      <c r="D24" s="16" t="s">
        <v>175</v>
      </c>
      <c r="E24" s="26">
        <v>76.1</v>
      </c>
      <c r="F24" s="16" t="s">
        <v>176</v>
      </c>
      <c r="G24" s="15">
        <v>122</v>
      </c>
      <c r="H24" s="15">
        <v>1</v>
      </c>
      <c r="I24" s="15">
        <v>1</v>
      </c>
      <c r="J24" s="15">
        <v>1</v>
      </c>
      <c r="K24" s="15">
        <v>84</v>
      </c>
      <c r="L24" s="15">
        <f ca="1">ROW(K24)-(ROW(F14)+MATCH(F24,OFFSET(F14,1,0,C41,1),0))+1</f>
        <v>3</v>
      </c>
      <c r="M24" s="76">
        <f>IF(D24="M",IF(C43&lt;&gt;"",IF(L24&lt;=C43,K24,0),IF(L24&gt;0,K24,0)),IF(C44&lt;&gt;"",IF(L24&lt;=C44,K24,0),IF(L24&gt;0,K24,0)))</f>
        <v>84</v>
      </c>
      <c r="N24" s="14"/>
      <c r="O24" s="14"/>
      <c r="P24" s="14"/>
      <c r="Q24" s="14"/>
      <c r="R24" s="14"/>
      <c r="S24" s="14"/>
    </row>
    <row r="25" spans="1:19" ht="12.75" customHeight="1">
      <c r="A25" s="18" t="s">
        <v>64</v>
      </c>
      <c r="B25" s="17" t="s">
        <v>134</v>
      </c>
      <c r="C25" s="17" t="s">
        <v>87</v>
      </c>
      <c r="D25" s="16" t="s">
        <v>175</v>
      </c>
      <c r="E25" s="26">
        <v>46</v>
      </c>
      <c r="F25" s="16" t="s">
        <v>176</v>
      </c>
      <c r="G25" s="15">
        <v>75</v>
      </c>
      <c r="H25" s="15">
        <v>1</v>
      </c>
      <c r="I25" s="15">
        <v>1</v>
      </c>
      <c r="J25" s="15">
        <v>1</v>
      </c>
      <c r="K25" s="15">
        <v>84</v>
      </c>
      <c r="L25" s="15">
        <f ca="1">ROW(K25)-(ROW(F14)+MATCH(F25,OFFSET(F14,1,0,C41,1),0))+1</f>
        <v>4</v>
      </c>
      <c r="M25" s="76">
        <f>IF(D25="M",IF(C43&lt;&gt;"",IF(L25&lt;=C43,K25,0),IF(L25&gt;0,K25,0)),IF(C44&lt;&gt;"",IF(L25&lt;=C44,K25,0),IF(L25&gt;0,K25,0)))</f>
        <v>84</v>
      </c>
      <c r="N25" s="14"/>
      <c r="O25" s="14"/>
      <c r="P25" s="14"/>
      <c r="Q25" s="14"/>
      <c r="R25" s="14"/>
      <c r="S25" s="14"/>
    </row>
    <row r="26" spans="1:19" ht="12.75" customHeight="1">
      <c r="A26" s="18" t="s">
        <v>64</v>
      </c>
      <c r="B26" s="17" t="s">
        <v>137</v>
      </c>
      <c r="C26" s="17" t="s">
        <v>136</v>
      </c>
      <c r="D26" s="16" t="s">
        <v>175</v>
      </c>
      <c r="E26" s="26">
        <v>58.8</v>
      </c>
      <c r="F26" s="16" t="s">
        <v>176</v>
      </c>
      <c r="G26" s="15">
        <v>101</v>
      </c>
      <c r="H26" s="15">
        <v>1</v>
      </c>
      <c r="I26" s="15">
        <v>1</v>
      </c>
      <c r="J26" s="15">
        <v>1</v>
      </c>
      <c r="K26" s="15">
        <v>84</v>
      </c>
      <c r="L26" s="15">
        <f ca="1">ROW(K26)-(ROW(F14)+MATCH(F26,OFFSET(F14,1,0,C41,1),0))+1</f>
        <v>5</v>
      </c>
      <c r="M26" s="76">
        <f>IF(D26="M",IF(C43&lt;&gt;"",IF(L26&lt;=C43,K26,0),IF(L26&gt;0,K26,0)),IF(C44&lt;&gt;"",IF(L26&lt;=C44,K26,0),IF(L26&gt;0,K26,0)))</f>
        <v>84</v>
      </c>
      <c r="N26" s="14"/>
      <c r="O26" s="14"/>
      <c r="P26" s="14"/>
      <c r="Q26" s="14"/>
      <c r="R26" s="14"/>
      <c r="S26" s="14"/>
    </row>
    <row r="27" spans="1:19" ht="12.75" customHeight="1">
      <c r="A27" s="18" t="s">
        <v>64</v>
      </c>
      <c r="B27" s="17" t="s">
        <v>141</v>
      </c>
      <c r="C27" s="17" t="s">
        <v>140</v>
      </c>
      <c r="D27" s="16" t="s">
        <v>175</v>
      </c>
      <c r="E27" s="26">
        <v>70.5</v>
      </c>
      <c r="F27" s="16" t="s">
        <v>176</v>
      </c>
      <c r="G27" s="15">
        <v>123</v>
      </c>
      <c r="H27" s="15">
        <v>1</v>
      </c>
      <c r="I27" s="15">
        <v>1</v>
      </c>
      <c r="J27" s="15">
        <v>1</v>
      </c>
      <c r="K27" s="15">
        <v>84</v>
      </c>
      <c r="L27" s="15">
        <f ca="1">ROW(K27)-(ROW(F14)+MATCH(F27,OFFSET(F14,1,0,C41,1),0))+1</f>
        <v>6</v>
      </c>
      <c r="M27" s="76">
        <f>IF(D27="M",IF(C43&lt;&gt;"",IF(L27&lt;=C43,K27,0),IF(L27&gt;0,K27,0)),IF(C44&lt;&gt;"",IF(L27&lt;=C44,K27,0),IF(L27&gt;0,K27,0)))</f>
        <v>84</v>
      </c>
      <c r="N27" s="14"/>
      <c r="O27" s="14"/>
      <c r="P27" s="14"/>
      <c r="Q27" s="14"/>
      <c r="R27" s="14"/>
      <c r="S27" s="14"/>
    </row>
    <row r="28" spans="1:19" ht="12.75" customHeight="1">
      <c r="A28" s="18" t="s">
        <v>64</v>
      </c>
      <c r="B28" s="17" t="s">
        <v>144</v>
      </c>
      <c r="C28" s="17" t="s">
        <v>143</v>
      </c>
      <c r="D28" s="16" t="s">
        <v>175</v>
      </c>
      <c r="E28" s="26">
        <v>71</v>
      </c>
      <c r="F28" s="16" t="s">
        <v>176</v>
      </c>
      <c r="G28" s="15">
        <v>107</v>
      </c>
      <c r="H28" s="15">
        <v>2</v>
      </c>
      <c r="I28" s="15">
        <v>2</v>
      </c>
      <c r="J28" s="15">
        <v>2</v>
      </c>
      <c r="K28" s="15">
        <v>75</v>
      </c>
      <c r="L28" s="15">
        <f ca="1">ROW(K28)-(ROW(F14)+MATCH(F28,OFFSET(F14,1,0,C41,1),0))+1</f>
        <v>7</v>
      </c>
      <c r="M28" s="76">
        <f>IF(D28="M",IF(C43&lt;&gt;"",IF(L28&lt;=C43,K28,0),IF(L28&gt;0,K28,0)),IF(C44&lt;&gt;"",IF(L28&lt;=C44,K28,0),IF(L28&gt;0,K28,0)))</f>
        <v>75</v>
      </c>
      <c r="N28" s="14"/>
      <c r="O28" s="14"/>
      <c r="P28" s="14"/>
      <c r="Q28" s="14"/>
      <c r="R28" s="14"/>
      <c r="S28" s="14"/>
    </row>
    <row r="29" spans="1:19" ht="12.75" customHeight="1">
      <c r="A29" s="18" t="s">
        <v>64</v>
      </c>
      <c r="B29" s="17" t="s">
        <v>115</v>
      </c>
      <c r="C29" s="17" t="s">
        <v>114</v>
      </c>
      <c r="D29" s="16" t="s">
        <v>162</v>
      </c>
      <c r="E29" s="26">
        <v>95.5</v>
      </c>
      <c r="F29" s="16" t="s">
        <v>166</v>
      </c>
      <c r="G29" s="15">
        <v>224</v>
      </c>
      <c r="H29" s="15">
        <v>1</v>
      </c>
      <c r="I29" s="15">
        <v>1</v>
      </c>
      <c r="J29" s="15">
        <v>1</v>
      </c>
      <c r="K29" s="15">
        <v>84</v>
      </c>
      <c r="L29" s="15">
        <f ca="1">ROW(K29)-(ROW(F14)+MATCH(F29,OFFSET(F14,1,0,C41,1),0))+1</f>
        <v>1</v>
      </c>
      <c r="M29" s="76">
        <f>IF(D29="M",IF(C43&lt;&gt;"",IF(L29&lt;=C43,K29,0),IF(L29&gt;0,K29,0)),IF(C44&lt;&gt;"",IF(L29&lt;=C44,K29,0),IF(L29&gt;0,K29,0)))</f>
        <v>84</v>
      </c>
      <c r="N29" s="14"/>
      <c r="O29" s="14"/>
      <c r="P29" s="14"/>
      <c r="Q29" s="14"/>
      <c r="R29" s="14"/>
      <c r="S29" s="14"/>
    </row>
    <row r="30" spans="1:19" ht="12.75" customHeight="1">
      <c r="A30" s="18" t="s">
        <v>64</v>
      </c>
      <c r="B30" s="17" t="s">
        <v>63</v>
      </c>
      <c r="C30" s="17" t="s">
        <v>62</v>
      </c>
      <c r="D30" s="16" t="s">
        <v>162</v>
      </c>
      <c r="E30" s="26">
        <v>54.9</v>
      </c>
      <c r="F30" s="16" t="s">
        <v>166</v>
      </c>
      <c r="G30" s="15">
        <v>77</v>
      </c>
      <c r="H30" s="15">
        <v>1</v>
      </c>
      <c r="I30" s="15">
        <v>1</v>
      </c>
      <c r="J30" s="15">
        <v>1</v>
      </c>
      <c r="K30" s="15">
        <v>84</v>
      </c>
      <c r="L30" s="15">
        <f ca="1">ROW(K30)-(ROW(F14)+MATCH(F30,OFFSET(F14,1,0,C41,1),0))+1</f>
        <v>2</v>
      </c>
      <c r="M30" s="76">
        <f>IF(D30="M",IF(C43&lt;&gt;"",IF(L30&lt;=C43,K30,0),IF(L30&gt;0,K30,0)),IF(C44&lt;&gt;"",IF(L30&lt;=C44,K30,0),IF(L30&gt;0,K30,0)))</f>
        <v>84</v>
      </c>
      <c r="N30" s="14"/>
      <c r="O30" s="14"/>
      <c r="P30" s="14"/>
      <c r="Q30" s="14"/>
      <c r="R30" s="14"/>
      <c r="S30" s="14"/>
    </row>
    <row r="31" spans="1:19" ht="12.75" customHeight="1">
      <c r="A31" s="18" t="s">
        <v>64</v>
      </c>
      <c r="B31" s="17" t="s">
        <v>88</v>
      </c>
      <c r="C31" s="17" t="s">
        <v>87</v>
      </c>
      <c r="D31" s="16" t="s">
        <v>162</v>
      </c>
      <c r="E31" s="26">
        <v>77.9</v>
      </c>
      <c r="F31" s="16" t="s">
        <v>166</v>
      </c>
      <c r="G31" s="15">
        <v>216</v>
      </c>
      <c r="H31" s="15">
        <v>1</v>
      </c>
      <c r="I31" s="15">
        <v>1</v>
      </c>
      <c r="J31" s="15">
        <v>1</v>
      </c>
      <c r="K31" s="15">
        <v>84</v>
      </c>
      <c r="L31" s="15">
        <f ca="1">ROW(K31)-(ROW(F14)+MATCH(F31,OFFSET(F14,1,0,C41,1),0))+1</f>
        <v>3</v>
      </c>
      <c r="M31" s="76">
        <f>IF(D31="M",IF(C43&lt;&gt;"",IF(L31&lt;=C43,K31,0),IF(L31&gt;0,K31,0)),IF(C44&lt;&gt;"",IF(L31&lt;=C44,K31,0),IF(L31&gt;0,K31,0)))</f>
        <v>84</v>
      </c>
      <c r="N31" s="14"/>
      <c r="O31" s="14"/>
      <c r="P31" s="14"/>
      <c r="Q31" s="14"/>
      <c r="R31" s="14"/>
      <c r="S31" s="14"/>
    </row>
    <row r="32" spans="1:19" ht="12.75" customHeight="1">
      <c r="A32" s="18" t="s">
        <v>64</v>
      </c>
      <c r="B32" s="17" t="s">
        <v>78</v>
      </c>
      <c r="C32" s="17" t="s">
        <v>77</v>
      </c>
      <c r="D32" s="16" t="s">
        <v>162</v>
      </c>
      <c r="E32" s="26">
        <v>65.6</v>
      </c>
      <c r="F32" s="16" t="s">
        <v>166</v>
      </c>
      <c r="G32" s="15">
        <v>157</v>
      </c>
      <c r="H32" s="15">
        <v>1</v>
      </c>
      <c r="I32" s="15">
        <v>1</v>
      </c>
      <c r="J32" s="15">
        <v>1</v>
      </c>
      <c r="K32" s="15">
        <v>84</v>
      </c>
      <c r="L32" s="15">
        <f ca="1">ROW(K32)-(ROW(F14)+MATCH(F32,OFFSET(F14,1,0,C41,1),0))+1</f>
        <v>4</v>
      </c>
      <c r="M32" s="76">
        <f>IF(D32="M",IF(C43&lt;&gt;"",IF(L32&lt;=C43,K32,0),IF(L32&gt;0,K32,0)),IF(C44&lt;&gt;"",IF(L32&lt;=C44,K32,0),IF(L32&gt;0,K32,0)))</f>
        <v>84</v>
      </c>
      <c r="N32" s="14"/>
      <c r="O32" s="14"/>
      <c r="P32" s="14"/>
      <c r="Q32" s="14"/>
      <c r="R32" s="14"/>
      <c r="S32" s="14"/>
    </row>
    <row r="33" spans="1:19" ht="12.75" customHeight="1">
      <c r="A33" s="18" t="s">
        <v>64</v>
      </c>
      <c r="B33" s="17" t="s">
        <v>90</v>
      </c>
      <c r="C33" s="17" t="s">
        <v>89</v>
      </c>
      <c r="D33" s="16" t="s">
        <v>162</v>
      </c>
      <c r="E33" s="26">
        <v>79.4</v>
      </c>
      <c r="F33" s="16" t="s">
        <v>166</v>
      </c>
      <c r="G33" s="15">
        <v>207</v>
      </c>
      <c r="H33" s="15">
        <v>2</v>
      </c>
      <c r="I33" s="15">
        <v>2</v>
      </c>
      <c r="J33" s="15">
        <v>2</v>
      </c>
      <c r="K33" s="15">
        <v>75</v>
      </c>
      <c r="L33" s="15">
        <f ca="1">ROW(K33)-(ROW(F14)+MATCH(F33,OFFSET(F14,1,0,C41,1),0))+1</f>
        <v>5</v>
      </c>
      <c r="M33" s="76">
        <f>IF(D33="M",IF(C43&lt;&gt;"",IF(L33&lt;=C43,K33,0),IF(L33&gt;0,K33,0)),IF(C44&lt;&gt;"",IF(L33&lt;=C44,K33,0),IF(L33&gt;0,K33,0)))</f>
        <v>75</v>
      </c>
      <c r="N33" s="14"/>
      <c r="O33" s="14"/>
      <c r="P33" s="14"/>
      <c r="Q33" s="14"/>
      <c r="R33" s="14"/>
      <c r="S33" s="14"/>
    </row>
    <row r="34" spans="1:19" ht="12.75" customHeight="1">
      <c r="A34" s="18" t="s">
        <v>64</v>
      </c>
      <c r="B34" s="17" t="s">
        <v>74</v>
      </c>
      <c r="C34" s="17" t="s">
        <v>62</v>
      </c>
      <c r="D34" s="16" t="s">
        <v>162</v>
      </c>
      <c r="E34" s="26">
        <v>56.8</v>
      </c>
      <c r="F34" s="16" t="s">
        <v>166</v>
      </c>
      <c r="G34" s="15">
        <v>50</v>
      </c>
      <c r="H34" s="15">
        <v>3</v>
      </c>
      <c r="I34" s="15">
        <v>3</v>
      </c>
      <c r="J34" s="15">
        <v>3</v>
      </c>
      <c r="K34" s="15">
        <v>69</v>
      </c>
      <c r="L34" s="15">
        <f ca="1">ROW(K34)-(ROW(F14)+MATCH(F34,OFFSET(F14,1,0,C41,1),0))+1</f>
        <v>6</v>
      </c>
      <c r="M34" s="76">
        <f>IF(D34="M",IF(C43&lt;&gt;"",IF(L34&lt;=C43,K34,0),IF(L34&gt;0,K34,0)),IF(C44&lt;&gt;"",IF(L34&lt;=C44,K34,0),IF(L34&gt;0,K34,0)))</f>
        <v>69</v>
      </c>
      <c r="N34" s="14"/>
      <c r="O34" s="14"/>
      <c r="P34" s="14"/>
      <c r="Q34" s="14"/>
      <c r="R34" s="14"/>
      <c r="S34" s="14"/>
    </row>
    <row r="35" spans="1:19" ht="12.75" customHeight="1">
      <c r="A35" s="18" t="s">
        <v>64</v>
      </c>
      <c r="B35" s="17" t="s">
        <v>93</v>
      </c>
      <c r="C35" s="17" t="s">
        <v>92</v>
      </c>
      <c r="D35" s="16" t="s">
        <v>162</v>
      </c>
      <c r="E35" s="26">
        <v>78.6</v>
      </c>
      <c r="F35" s="16" t="s">
        <v>166</v>
      </c>
      <c r="G35" s="15">
        <v>198</v>
      </c>
      <c r="H35" s="15">
        <v>3</v>
      </c>
      <c r="I35" s="15">
        <v>4</v>
      </c>
      <c r="J35" s="15">
        <v>3</v>
      </c>
      <c r="K35" s="15">
        <v>68</v>
      </c>
      <c r="L35" s="15">
        <f ca="1">ROW(K35)-(ROW(F14)+MATCH(F35,OFFSET(F14,1,0,C41,1),0))+1</f>
        <v>7</v>
      </c>
      <c r="M35" s="76">
        <f>IF(D35="M",IF(C43&lt;&gt;"",IF(L35&lt;=C43,K35,0),IF(L35&gt;0,K35,0)),IF(C44&lt;&gt;"",IF(L35&lt;=C44,K35,0),IF(L35&gt;0,K35,0)))</f>
        <v>68</v>
      </c>
      <c r="N35" s="14"/>
      <c r="O35" s="14"/>
      <c r="P35" s="14"/>
      <c r="Q35" s="14"/>
      <c r="R35" s="14"/>
      <c r="S35" s="14"/>
    </row>
    <row r="36" spans="1:19" ht="12.75" customHeight="1">
      <c r="A36" s="18" t="s">
        <v>64</v>
      </c>
      <c r="B36" s="17" t="s">
        <v>111</v>
      </c>
      <c r="C36" s="17" t="s">
        <v>110</v>
      </c>
      <c r="D36" s="16" t="s">
        <v>162</v>
      </c>
      <c r="E36" s="26">
        <v>88.2</v>
      </c>
      <c r="F36" s="16" t="s">
        <v>166</v>
      </c>
      <c r="G36" s="15">
        <v>0</v>
      </c>
      <c r="H36" s="15">
        <v>1</v>
      </c>
      <c r="I36" s="15">
        <v>0</v>
      </c>
      <c r="J36" s="15">
        <v>0</v>
      </c>
      <c r="K36" s="15">
        <v>28</v>
      </c>
      <c r="L36" s="15">
        <f ca="1">ROW(K36)-(ROW(F14)+MATCH(F36,OFFSET(F14,1,0,C41,1),0))+1</f>
        <v>8</v>
      </c>
      <c r="M36" s="76">
        <f>IF(D36="M",IF(C43&lt;&gt;"",IF(L36&lt;=C43,K36,0),IF(L36&gt;0,K36,0)),IF(C44&lt;&gt;"",IF(L36&lt;=C44,K36,0),IF(L36&gt;0,K36,0)))</f>
        <v>28</v>
      </c>
      <c r="N36" s="14"/>
      <c r="O36" s="14"/>
      <c r="P36" s="14"/>
      <c r="Q36" s="14"/>
      <c r="R36" s="14"/>
      <c r="S36" s="14"/>
    </row>
    <row r="37" spans="1:19" ht="12.75" customHeight="1">
      <c r="A37" s="18" t="s">
        <v>104</v>
      </c>
      <c r="B37" s="17" t="s">
        <v>103</v>
      </c>
      <c r="C37" s="17" t="s">
        <v>102</v>
      </c>
      <c r="D37" s="16" t="s">
        <v>162</v>
      </c>
      <c r="E37" s="26">
        <v>80.2</v>
      </c>
      <c r="F37" s="16" t="s">
        <v>167</v>
      </c>
      <c r="G37" s="15">
        <v>168</v>
      </c>
      <c r="H37" s="15">
        <v>5</v>
      </c>
      <c r="I37" s="15">
        <v>6</v>
      </c>
      <c r="J37" s="15">
        <v>6</v>
      </c>
      <c r="K37" s="15">
        <v>61</v>
      </c>
      <c r="L37" s="15">
        <f ca="1">ROW(K37)-(ROW(F14)+MATCH(F37,OFFSET(F14,1,0,C41,1),0))+1</f>
        <v>1</v>
      </c>
      <c r="M37" s="76">
        <f>IF(D37="M",IF(C43&lt;&gt;"",IF(L37&lt;=C43,K37,0),IF(L37&gt;0,K37,0)),IF(C44&lt;&gt;"",IF(L37&lt;=C44,K37,0),IF(L37&gt;0,K37,0)))</f>
        <v>61</v>
      </c>
      <c r="N37" s="14"/>
      <c r="O37" s="14"/>
      <c r="P37" s="14"/>
      <c r="Q37" s="14"/>
      <c r="R37" s="14"/>
      <c r="S37" s="14"/>
    </row>
    <row r="38" spans="1:19" ht="12.75" customHeight="1">
      <c r="A38" s="18" t="s">
        <v>101</v>
      </c>
      <c r="B38" s="17" t="s">
        <v>100</v>
      </c>
      <c r="C38" s="17" t="s">
        <v>99</v>
      </c>
      <c r="D38" s="16" t="s">
        <v>162</v>
      </c>
      <c r="E38" s="26">
        <v>75.5</v>
      </c>
      <c r="F38" s="16" t="s">
        <v>168</v>
      </c>
      <c r="G38" s="15">
        <v>177</v>
      </c>
      <c r="H38" s="15">
        <v>6</v>
      </c>
      <c r="I38" s="15">
        <v>5</v>
      </c>
      <c r="J38" s="15">
        <v>5</v>
      </c>
      <c r="K38" s="15">
        <v>62</v>
      </c>
      <c r="L38" s="15">
        <f ca="1">ROW(K38)-(ROW(F14)+MATCH(F38,OFFSET(F14,1,0,C41,1),0))+1</f>
        <v>1</v>
      </c>
      <c r="M38" s="76">
        <f>IF(D38="M",IF(C43&lt;&gt;"",IF(L38&lt;=C43,K38,0),IF(L38&gt;0,K38,0)),IF(C44&lt;&gt;"",IF(L38&lt;=C44,K38,0),IF(L38&gt;0,K38,0)))</f>
        <v>62</v>
      </c>
      <c r="N38" s="14"/>
      <c r="O38" s="14"/>
      <c r="P38" s="14"/>
      <c r="Q38" s="14"/>
      <c r="R38" s="14"/>
      <c r="S38" s="14"/>
    </row>
    <row r="39" spans="1:19" ht="12.75" customHeight="1">
      <c r="A39" s="18" t="s">
        <v>97</v>
      </c>
      <c r="B39" s="17" t="s">
        <v>96</v>
      </c>
      <c r="C39" s="17" t="s">
        <v>95</v>
      </c>
      <c r="D39" s="16" t="s">
        <v>162</v>
      </c>
      <c r="E39" s="26">
        <v>77.6</v>
      </c>
      <c r="F39" s="16" t="s">
        <v>169</v>
      </c>
      <c r="G39" s="15">
        <v>198</v>
      </c>
      <c r="H39" s="15">
        <v>4</v>
      </c>
      <c r="I39" s="15">
        <v>3</v>
      </c>
      <c r="J39" s="15">
        <v>4</v>
      </c>
      <c r="K39" s="15">
        <v>67</v>
      </c>
      <c r="L39" s="15">
        <f ca="1">ROW(K39)-(ROW(F14)+MATCH(F39,OFFSET(F14,1,0,C41,1),0))+1</f>
        <v>1</v>
      </c>
      <c r="M39" s="76">
        <f>IF(D39="M",IF(C43&lt;&gt;"",IF(L39&lt;=C43,K39,0),IF(L39&gt;0,K39,0)),IF(C44&lt;&gt;"",IF(L39&lt;=C44,K39,0),IF(L39&gt;0,K39,0)))</f>
        <v>67</v>
      </c>
      <c r="N39" s="14"/>
      <c r="O39" s="14"/>
      <c r="P39" s="14"/>
      <c r="Q39" s="14"/>
      <c r="R39" s="14"/>
      <c r="S39" s="14"/>
    </row>
    <row r="40" spans="1:13" ht="12.75" customHeight="1">
      <c r="A40" s="10"/>
      <c r="B40" s="12">
        <f ca="1">IF(A40&gt;0,SUMIF(OFFSET($A$15,0,0,$C$41,1),A40,OFFSET($A$15,0,9,$C$41,1)),"")</f>
      </c>
      <c r="C40" s="11">
        <f ca="1">IF(A40&gt;0,RANK(B40,OFFSET(A$4,0,0,#REF!,2)),"")</f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3" ht="12.75" customHeight="1">
      <c r="A41" t="s">
        <v>170</v>
      </c>
      <c r="C41">
        <v>25</v>
      </c>
    </row>
    <row r="42" spans="1:3" ht="12.75" customHeight="1">
      <c r="A42" s="4" t="s">
        <v>171</v>
      </c>
      <c r="B42" s="5"/>
      <c r="C42">
        <v>7</v>
      </c>
    </row>
    <row r="43" spans="1:3" ht="12.75" customHeight="1">
      <c r="A43" t="s">
        <v>172</v>
      </c>
      <c r="C43">
        <v>10</v>
      </c>
    </row>
    <row r="44" spans="1:3" ht="12.75" customHeight="1">
      <c r="A44" t="s">
        <v>177</v>
      </c>
      <c r="C44">
        <v>10</v>
      </c>
    </row>
    <row r="45" ht="12.75" customHeight="1"/>
    <row r="46" ht="12.75" customHeight="1"/>
    <row r="47" ht="12.75" customHeight="1"/>
    <row r="48" ht="12.75" customHeight="1"/>
    <row r="49" ht="12.75" customHeight="1"/>
  </sheetData>
  <sheetProtection selectLockedCells="1" selectUnlockedCells="1"/>
  <dataValidations count="1">
    <dataValidation type="decimal" allowBlank="1" showErrorMessage="1" sqref="G6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87" r:id="rId1"/>
  <headerFooter alignWithMargins="0">
    <oddHeader>&amp;LTeam Ranking (Snatch+CJ+Total)&amp;C&amp;RMen + Women</oddHeader>
    <oddFooter>&amp;R&amp;P</oddFooter>
  </headerFooter>
  <colBreaks count="1" manualBreakCount="1">
    <brk id="1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6"/>
  <sheetViews>
    <sheetView showGridLine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4.57421875" style="0" customWidth="1"/>
    <col min="2" max="2" width="22.421875" style="0" customWidth="1"/>
    <col min="3" max="3" width="17.421875" style="0" customWidth="1"/>
    <col min="4" max="4" width="11.421875" style="1" hidden="1" customWidth="1"/>
    <col min="5" max="5" width="9.7109375" style="1" customWidth="1"/>
    <col min="6" max="6" width="7.00390625" style="1" customWidth="1"/>
    <col min="7" max="7" width="7.140625" style="2" customWidth="1"/>
    <col min="8" max="8" width="12.00390625" style="1" customWidth="1"/>
    <col min="9" max="9" width="5.8515625" style="1" customWidth="1"/>
    <col min="10" max="10" width="6.57421875" style="1" customWidth="1"/>
    <col min="11" max="11" width="6.28125" style="1" customWidth="1"/>
    <col min="12" max="12" width="6.140625" style="1" customWidth="1"/>
    <col min="13" max="13" width="6.140625" style="0" customWidth="1"/>
    <col min="14" max="14" width="7.00390625" style="27" customWidth="1"/>
    <col min="15" max="15" width="6.7109375" style="1" customWidth="1"/>
    <col min="16" max="16" width="6.421875" style="1" customWidth="1"/>
    <col min="17" max="17" width="6.57421875" style="1" customWidth="1"/>
    <col min="18" max="18" width="6.28125" style="1" customWidth="1"/>
    <col min="19" max="20" width="6.28125" style="0" customWidth="1"/>
    <col min="21" max="21" width="6.8515625" style="1" customWidth="1"/>
    <col min="22" max="22" width="0.9921875" style="0" customWidth="1"/>
  </cols>
  <sheetData>
    <row r="1" spans="1:21" ht="15" customHeight="1">
      <c r="A1" s="89" t="s">
        <v>49</v>
      </c>
      <c r="B1" s="91" t="s">
        <v>50</v>
      </c>
      <c r="C1" s="93" t="s">
        <v>51</v>
      </c>
      <c r="D1" s="95" t="s">
        <v>2</v>
      </c>
      <c r="E1" s="83" t="s">
        <v>52</v>
      </c>
      <c r="F1" s="83" t="s">
        <v>53</v>
      </c>
      <c r="G1" s="83" t="s">
        <v>54</v>
      </c>
      <c r="H1" s="83" t="s">
        <v>55</v>
      </c>
      <c r="I1" s="85" t="s">
        <v>56</v>
      </c>
      <c r="J1" s="86"/>
      <c r="K1" s="86"/>
      <c r="L1" s="86"/>
      <c r="M1" s="86"/>
      <c r="N1" s="85" t="s">
        <v>57</v>
      </c>
      <c r="O1" s="86"/>
      <c r="P1" s="86"/>
      <c r="Q1" s="86"/>
      <c r="R1" s="86"/>
      <c r="S1" s="87" t="s">
        <v>58</v>
      </c>
      <c r="T1" s="111"/>
      <c r="U1" s="88"/>
    </row>
    <row r="2" spans="1:21" s="1" customFormat="1" ht="15" customHeight="1">
      <c r="A2" s="90"/>
      <c r="B2" s="92"/>
      <c r="C2" s="94"/>
      <c r="D2" s="96"/>
      <c r="E2" s="84"/>
      <c r="F2" s="84"/>
      <c r="G2" s="84"/>
      <c r="H2" s="84"/>
      <c r="I2" s="38">
        <v>1</v>
      </c>
      <c r="J2" s="20">
        <v>2</v>
      </c>
      <c r="K2" s="20">
        <v>3</v>
      </c>
      <c r="L2" s="37" t="s">
        <v>59</v>
      </c>
      <c r="M2" s="66" t="s">
        <v>60</v>
      </c>
      <c r="N2" s="20">
        <v>1</v>
      </c>
      <c r="O2" s="20">
        <v>2</v>
      </c>
      <c r="P2" s="20">
        <v>3</v>
      </c>
      <c r="Q2" s="37" t="s">
        <v>59</v>
      </c>
      <c r="R2" s="66" t="s">
        <v>60</v>
      </c>
      <c r="S2" s="74" t="s">
        <v>58</v>
      </c>
      <c r="T2" s="36" t="s">
        <v>184</v>
      </c>
      <c r="U2" s="66" t="s">
        <v>60</v>
      </c>
    </row>
    <row r="3" spans="1:11" ht="7.5" customHeight="1">
      <c r="A3" s="67"/>
      <c r="B3" s="67"/>
      <c r="C3" s="67"/>
      <c r="D3" s="67"/>
      <c r="E3" s="67"/>
      <c r="F3" s="67"/>
      <c r="G3" s="67"/>
      <c r="H3" s="67"/>
      <c r="I3" s="67"/>
      <c r="J3" s="68"/>
      <c r="K3" s="69"/>
    </row>
    <row r="4" spans="1:24" s="22" customFormat="1" ht="21.75" customHeight="1">
      <c r="A4" s="70" t="s">
        <v>61</v>
      </c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1"/>
      <c r="W4" s="1"/>
      <c r="X4" s="1"/>
    </row>
    <row r="5" spans="1:21" ht="21" customHeight="1">
      <c r="A5" s="35">
        <v>0</v>
      </c>
      <c r="B5" s="34" t="s">
        <v>62</v>
      </c>
      <c r="C5" s="34" t="s">
        <v>63</v>
      </c>
      <c r="D5" s="21"/>
      <c r="E5" s="32" t="s">
        <v>61</v>
      </c>
      <c r="F5" s="33">
        <v>54.9</v>
      </c>
      <c r="G5" s="32" t="s">
        <v>64</v>
      </c>
      <c r="H5" s="31" t="s">
        <v>65</v>
      </c>
      <c r="I5" s="30">
        <v>26</v>
      </c>
      <c r="J5" s="30">
        <v>29</v>
      </c>
      <c r="K5" s="30">
        <v>31</v>
      </c>
      <c r="L5" s="29">
        <v>31</v>
      </c>
      <c r="M5" s="65">
        <v>1</v>
      </c>
      <c r="N5" s="30">
        <v>42</v>
      </c>
      <c r="O5" s="30">
        <v>45</v>
      </c>
      <c r="P5" s="30">
        <v>46</v>
      </c>
      <c r="Q5" s="29">
        <v>46</v>
      </c>
      <c r="R5" s="65">
        <v>1</v>
      </c>
      <c r="S5" s="29">
        <v>77</v>
      </c>
      <c r="T5" s="28">
        <v>73</v>
      </c>
      <c r="U5" s="64">
        <v>1</v>
      </c>
    </row>
    <row r="6" spans="1:11" ht="7.5" customHeight="1">
      <c r="A6" s="67"/>
      <c r="B6" s="67"/>
      <c r="C6" s="67"/>
      <c r="D6" s="67"/>
      <c r="E6" s="67"/>
      <c r="F6" s="67"/>
      <c r="G6" s="67"/>
      <c r="H6" s="67"/>
      <c r="I6" s="67"/>
      <c r="J6" s="68"/>
      <c r="K6" s="69"/>
    </row>
    <row r="7" spans="1:24" ht="21.75" customHeight="1">
      <c r="A7" s="70" t="s">
        <v>66</v>
      </c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V7" s="1"/>
      <c r="W7" s="1"/>
      <c r="X7" s="1"/>
    </row>
    <row r="8" spans="1:21" ht="21" customHeight="1">
      <c r="A8" s="35">
        <v>0</v>
      </c>
      <c r="B8" s="34" t="s">
        <v>67</v>
      </c>
      <c r="C8" s="34" t="s">
        <v>68</v>
      </c>
      <c r="D8" s="21"/>
      <c r="E8" s="32" t="s">
        <v>66</v>
      </c>
      <c r="F8" s="33">
        <v>58.5</v>
      </c>
      <c r="G8" s="32" t="s">
        <v>69</v>
      </c>
      <c r="H8" s="31" t="s">
        <v>70</v>
      </c>
      <c r="I8" s="30">
        <v>63</v>
      </c>
      <c r="J8" s="30">
        <v>67</v>
      </c>
      <c r="K8" s="30">
        <v>-70</v>
      </c>
      <c r="L8" s="29">
        <v>67</v>
      </c>
      <c r="M8" s="65">
        <v>1</v>
      </c>
      <c r="N8" s="30">
        <v>83</v>
      </c>
      <c r="O8" s="30">
        <v>87</v>
      </c>
      <c r="P8" s="30">
        <v>-91</v>
      </c>
      <c r="Q8" s="29">
        <v>87</v>
      </c>
      <c r="R8" s="65">
        <v>1</v>
      </c>
      <c r="S8" s="29">
        <v>154</v>
      </c>
      <c r="T8" s="28">
        <v>150</v>
      </c>
      <c r="U8" s="64">
        <v>1</v>
      </c>
    </row>
    <row r="9" spans="1:21" ht="21" customHeight="1">
      <c r="A9" s="35">
        <v>0</v>
      </c>
      <c r="B9" s="34" t="s">
        <v>71</v>
      </c>
      <c r="C9" s="34" t="s">
        <v>72</v>
      </c>
      <c r="D9" s="21"/>
      <c r="E9" s="32" t="s">
        <v>66</v>
      </c>
      <c r="F9" s="33">
        <v>60.3</v>
      </c>
      <c r="G9" s="32" t="s">
        <v>11</v>
      </c>
      <c r="H9" s="31" t="s">
        <v>73</v>
      </c>
      <c r="I9" s="30">
        <v>60</v>
      </c>
      <c r="J9" s="30">
        <v>65</v>
      </c>
      <c r="K9" s="30">
        <v>67</v>
      </c>
      <c r="L9" s="29">
        <v>67</v>
      </c>
      <c r="M9" s="65">
        <v>2</v>
      </c>
      <c r="N9" s="30">
        <v>75</v>
      </c>
      <c r="O9" s="30">
        <v>80</v>
      </c>
      <c r="P9" s="30">
        <v>-82</v>
      </c>
      <c r="Q9" s="29">
        <v>80</v>
      </c>
      <c r="R9" s="65">
        <v>2</v>
      </c>
      <c r="S9" s="29">
        <v>147</v>
      </c>
      <c r="T9" s="28">
        <v>142</v>
      </c>
      <c r="U9" s="64">
        <v>2</v>
      </c>
    </row>
    <row r="10" spans="1:21" ht="21" customHeight="1">
      <c r="A10" s="35">
        <v>0</v>
      </c>
      <c r="B10" s="34" t="s">
        <v>62</v>
      </c>
      <c r="C10" s="34" t="s">
        <v>74</v>
      </c>
      <c r="D10" s="21"/>
      <c r="E10" s="32" t="s">
        <v>66</v>
      </c>
      <c r="F10" s="33">
        <v>56.8</v>
      </c>
      <c r="G10" s="32" t="s">
        <v>64</v>
      </c>
      <c r="H10" s="31" t="s">
        <v>75</v>
      </c>
      <c r="I10" s="30">
        <v>18</v>
      </c>
      <c r="J10" s="30">
        <v>20</v>
      </c>
      <c r="K10" s="30">
        <v>21</v>
      </c>
      <c r="L10" s="29">
        <v>21</v>
      </c>
      <c r="M10" s="65">
        <v>3</v>
      </c>
      <c r="N10" s="30">
        <v>25</v>
      </c>
      <c r="O10" s="30">
        <v>27</v>
      </c>
      <c r="P10" s="30">
        <v>29</v>
      </c>
      <c r="Q10" s="29">
        <v>29</v>
      </c>
      <c r="R10" s="65">
        <v>3</v>
      </c>
      <c r="S10" s="29">
        <v>50</v>
      </c>
      <c r="T10" s="28">
        <v>46</v>
      </c>
      <c r="U10" s="64">
        <v>3</v>
      </c>
    </row>
    <row r="11" spans="1:11" ht="7.5" customHeight="1">
      <c r="A11" s="67"/>
      <c r="B11" s="67"/>
      <c r="C11" s="67"/>
      <c r="D11" s="67"/>
      <c r="E11" s="67"/>
      <c r="F11" s="67"/>
      <c r="G11" s="67"/>
      <c r="H11" s="67"/>
      <c r="I11" s="67"/>
      <c r="J11" s="68"/>
      <c r="K11" s="69"/>
    </row>
    <row r="12" spans="1:24" ht="21.75" customHeight="1">
      <c r="A12" s="70" t="s">
        <v>76</v>
      </c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3"/>
      <c r="V12" s="1"/>
      <c r="W12" s="1"/>
      <c r="X12" s="1"/>
    </row>
    <row r="13" spans="1:21" ht="21" customHeight="1">
      <c r="A13" s="35">
        <v>0</v>
      </c>
      <c r="B13" s="34" t="s">
        <v>77</v>
      </c>
      <c r="C13" s="34" t="s">
        <v>78</v>
      </c>
      <c r="D13" s="21"/>
      <c r="E13" s="32" t="s">
        <v>76</v>
      </c>
      <c r="F13" s="33">
        <v>65.6</v>
      </c>
      <c r="G13" s="32" t="s">
        <v>64</v>
      </c>
      <c r="H13" s="31" t="s">
        <v>79</v>
      </c>
      <c r="I13" s="30">
        <v>65</v>
      </c>
      <c r="J13" s="30">
        <v>69</v>
      </c>
      <c r="K13" s="30">
        <v>-73</v>
      </c>
      <c r="L13" s="29">
        <v>69</v>
      </c>
      <c r="M13" s="65">
        <v>1</v>
      </c>
      <c r="N13" s="30">
        <v>83</v>
      </c>
      <c r="O13" s="30">
        <v>-87</v>
      </c>
      <c r="P13" s="30">
        <v>88</v>
      </c>
      <c r="Q13" s="29">
        <v>88</v>
      </c>
      <c r="R13" s="65">
        <v>1</v>
      </c>
      <c r="S13" s="29">
        <v>157</v>
      </c>
      <c r="T13" s="28">
        <v>152</v>
      </c>
      <c r="U13" s="64">
        <v>1</v>
      </c>
    </row>
    <row r="14" spans="1:11" ht="7.5" customHeight="1">
      <c r="A14" s="67"/>
      <c r="B14" s="67"/>
      <c r="C14" s="67"/>
      <c r="D14" s="67"/>
      <c r="E14" s="67"/>
      <c r="F14" s="67"/>
      <c r="G14" s="67"/>
      <c r="H14" s="67"/>
      <c r="I14" s="67"/>
      <c r="J14" s="68"/>
      <c r="K14" s="69"/>
    </row>
    <row r="15" spans="1:24" ht="21.75" customHeight="1">
      <c r="A15" s="70" t="s">
        <v>80</v>
      </c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3"/>
      <c r="V15" s="1"/>
      <c r="W15" s="1"/>
      <c r="X15" s="1"/>
    </row>
    <row r="16" spans="1:21" ht="21" customHeight="1">
      <c r="A16" s="35">
        <v>0</v>
      </c>
      <c r="B16" s="34" t="s">
        <v>81</v>
      </c>
      <c r="C16" s="34" t="s">
        <v>82</v>
      </c>
      <c r="D16" s="21"/>
      <c r="E16" s="32" t="s">
        <v>80</v>
      </c>
      <c r="F16" s="33">
        <v>68.7</v>
      </c>
      <c r="G16" s="32" t="s">
        <v>69</v>
      </c>
      <c r="H16" s="31" t="s">
        <v>79</v>
      </c>
      <c r="I16" s="30">
        <v>90</v>
      </c>
      <c r="J16" s="30">
        <v>95</v>
      </c>
      <c r="K16" s="30">
        <v>100</v>
      </c>
      <c r="L16" s="29">
        <v>100</v>
      </c>
      <c r="M16" s="65">
        <v>1</v>
      </c>
      <c r="N16" s="30">
        <v>115</v>
      </c>
      <c r="O16" s="30">
        <v>122</v>
      </c>
      <c r="P16" s="30">
        <v>128</v>
      </c>
      <c r="Q16" s="29">
        <v>128</v>
      </c>
      <c r="R16" s="65">
        <v>1</v>
      </c>
      <c r="S16" s="29">
        <v>228</v>
      </c>
      <c r="T16" s="28">
        <v>215</v>
      </c>
      <c r="U16" s="64">
        <v>1</v>
      </c>
    </row>
    <row r="17" spans="1:21" ht="21" customHeight="1">
      <c r="A17" s="35">
        <v>0</v>
      </c>
      <c r="B17" s="34" t="s">
        <v>83</v>
      </c>
      <c r="C17" s="34" t="s">
        <v>84</v>
      </c>
      <c r="D17" s="21"/>
      <c r="E17" s="32" t="s">
        <v>80</v>
      </c>
      <c r="F17" s="33">
        <v>69.4</v>
      </c>
      <c r="G17" s="32" t="s">
        <v>69</v>
      </c>
      <c r="H17" s="31" t="s">
        <v>85</v>
      </c>
      <c r="I17" s="30">
        <v>85</v>
      </c>
      <c r="J17" s="30">
        <v>-90</v>
      </c>
      <c r="K17" s="30">
        <v>-91</v>
      </c>
      <c r="L17" s="29">
        <v>85</v>
      </c>
      <c r="M17" s="65">
        <v>2</v>
      </c>
      <c r="N17" s="30">
        <v>100</v>
      </c>
      <c r="O17" s="30">
        <v>107</v>
      </c>
      <c r="P17" s="30">
        <v>-114</v>
      </c>
      <c r="Q17" s="29">
        <v>107</v>
      </c>
      <c r="R17" s="65">
        <v>2</v>
      </c>
      <c r="S17" s="29">
        <v>192</v>
      </c>
      <c r="T17" s="28">
        <v>185</v>
      </c>
      <c r="U17" s="64">
        <v>2</v>
      </c>
    </row>
    <row r="18" spans="1:11" ht="7.5" customHeight="1">
      <c r="A18" s="67"/>
      <c r="B18" s="67"/>
      <c r="C18" s="67"/>
      <c r="D18" s="67"/>
      <c r="E18" s="67"/>
      <c r="F18" s="67"/>
      <c r="G18" s="67"/>
      <c r="H18" s="67"/>
      <c r="I18" s="67"/>
      <c r="J18" s="68"/>
      <c r="K18" s="69"/>
    </row>
    <row r="19" spans="1:24" ht="21.75" customHeight="1">
      <c r="A19" s="70" t="s">
        <v>86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3"/>
      <c r="V19" s="1"/>
      <c r="W19" s="1"/>
      <c r="X19" s="1"/>
    </row>
    <row r="20" spans="1:21" ht="21" customHeight="1">
      <c r="A20" s="35">
        <v>0</v>
      </c>
      <c r="B20" s="34" t="s">
        <v>87</v>
      </c>
      <c r="C20" s="34" t="s">
        <v>88</v>
      </c>
      <c r="D20" s="21"/>
      <c r="E20" s="32" t="s">
        <v>86</v>
      </c>
      <c r="F20" s="33">
        <v>77.9</v>
      </c>
      <c r="G20" s="32" t="s">
        <v>64</v>
      </c>
      <c r="H20" s="31" t="s">
        <v>79</v>
      </c>
      <c r="I20" s="30">
        <v>91</v>
      </c>
      <c r="J20" s="30">
        <v>96</v>
      </c>
      <c r="K20" s="30">
        <v>-101</v>
      </c>
      <c r="L20" s="29">
        <v>96</v>
      </c>
      <c r="M20" s="65">
        <v>1</v>
      </c>
      <c r="N20" s="30">
        <v>120</v>
      </c>
      <c r="O20" s="30">
        <v>-124</v>
      </c>
      <c r="P20" s="30">
        <v>-125</v>
      </c>
      <c r="Q20" s="29">
        <v>120</v>
      </c>
      <c r="R20" s="65">
        <v>1</v>
      </c>
      <c r="S20" s="29">
        <v>216</v>
      </c>
      <c r="T20" s="28">
        <v>216</v>
      </c>
      <c r="U20" s="64">
        <v>1</v>
      </c>
    </row>
    <row r="21" spans="1:21" ht="21" customHeight="1">
      <c r="A21" s="35">
        <v>0</v>
      </c>
      <c r="B21" s="34" t="s">
        <v>89</v>
      </c>
      <c r="C21" s="34" t="s">
        <v>90</v>
      </c>
      <c r="D21" s="21"/>
      <c r="E21" s="32" t="s">
        <v>86</v>
      </c>
      <c r="F21" s="33">
        <v>79.4</v>
      </c>
      <c r="G21" s="32" t="s">
        <v>64</v>
      </c>
      <c r="H21" s="31" t="s">
        <v>91</v>
      </c>
      <c r="I21" s="30">
        <v>92</v>
      </c>
      <c r="J21" s="30">
        <v>-97</v>
      </c>
      <c r="K21" s="30">
        <v>-97</v>
      </c>
      <c r="L21" s="29">
        <v>92</v>
      </c>
      <c r="M21" s="65">
        <v>2</v>
      </c>
      <c r="N21" s="30">
        <v>115</v>
      </c>
      <c r="O21" s="30">
        <v>-120</v>
      </c>
      <c r="P21" s="30">
        <v>-122</v>
      </c>
      <c r="Q21" s="29">
        <v>115</v>
      </c>
      <c r="R21" s="65">
        <v>2</v>
      </c>
      <c r="S21" s="29">
        <v>207</v>
      </c>
      <c r="T21" s="28">
        <v>207</v>
      </c>
      <c r="U21" s="64">
        <v>2</v>
      </c>
    </row>
    <row r="22" spans="1:21" ht="21" customHeight="1">
      <c r="A22" s="35">
        <v>0</v>
      </c>
      <c r="B22" s="34" t="s">
        <v>95</v>
      </c>
      <c r="C22" s="34" t="s">
        <v>96</v>
      </c>
      <c r="D22" s="21"/>
      <c r="E22" s="32" t="s">
        <v>86</v>
      </c>
      <c r="F22" s="33">
        <v>77.6</v>
      </c>
      <c r="G22" s="32" t="s">
        <v>97</v>
      </c>
      <c r="H22" s="31" t="s">
        <v>98</v>
      </c>
      <c r="I22" s="30">
        <v>83</v>
      </c>
      <c r="J22" s="30">
        <v>85</v>
      </c>
      <c r="K22" s="30">
        <v>88</v>
      </c>
      <c r="L22" s="29">
        <v>88</v>
      </c>
      <c r="M22" s="65">
        <v>4</v>
      </c>
      <c r="N22" s="30">
        <v>103</v>
      </c>
      <c r="O22" s="30">
        <v>107</v>
      </c>
      <c r="P22" s="30">
        <v>110</v>
      </c>
      <c r="Q22" s="29">
        <v>110</v>
      </c>
      <c r="R22" s="65">
        <v>3</v>
      </c>
      <c r="S22" s="29">
        <v>198</v>
      </c>
      <c r="T22" s="28">
        <v>191</v>
      </c>
      <c r="U22" s="64">
        <v>3</v>
      </c>
    </row>
    <row r="23" spans="1:21" ht="21" customHeight="1">
      <c r="A23" s="35">
        <v>0</v>
      </c>
      <c r="B23" s="34" t="s">
        <v>92</v>
      </c>
      <c r="C23" s="34" t="s">
        <v>93</v>
      </c>
      <c r="D23" s="21"/>
      <c r="E23" s="32" t="s">
        <v>86</v>
      </c>
      <c r="F23" s="33">
        <v>78.6</v>
      </c>
      <c r="G23" s="32" t="s">
        <v>64</v>
      </c>
      <c r="H23" s="31" t="s">
        <v>94</v>
      </c>
      <c r="I23" s="30">
        <v>85</v>
      </c>
      <c r="J23" s="30">
        <v>88</v>
      </c>
      <c r="K23" s="30">
        <v>91</v>
      </c>
      <c r="L23" s="29">
        <v>91</v>
      </c>
      <c r="M23" s="65">
        <v>3</v>
      </c>
      <c r="N23" s="30">
        <v>98</v>
      </c>
      <c r="O23" s="30">
        <v>103</v>
      </c>
      <c r="P23" s="30">
        <v>107</v>
      </c>
      <c r="Q23" s="29">
        <v>107</v>
      </c>
      <c r="R23" s="65">
        <v>4</v>
      </c>
      <c r="S23" s="29">
        <v>198</v>
      </c>
      <c r="T23" s="28">
        <v>189</v>
      </c>
      <c r="U23" s="64">
        <v>4</v>
      </c>
    </row>
    <row r="24" spans="1:21" ht="21" customHeight="1">
      <c r="A24" s="35">
        <v>0</v>
      </c>
      <c r="B24" s="34" t="s">
        <v>99</v>
      </c>
      <c r="C24" s="34" t="s">
        <v>100</v>
      </c>
      <c r="D24" s="21"/>
      <c r="E24" s="32" t="s">
        <v>86</v>
      </c>
      <c r="F24" s="33">
        <v>75.5</v>
      </c>
      <c r="G24" s="32" t="s">
        <v>101</v>
      </c>
      <c r="H24" s="31" t="s">
        <v>79</v>
      </c>
      <c r="I24" s="30">
        <v>-70</v>
      </c>
      <c r="J24" s="30">
        <v>70</v>
      </c>
      <c r="K24" s="30">
        <v>75</v>
      </c>
      <c r="L24" s="29">
        <v>75</v>
      </c>
      <c r="M24" s="65">
        <v>6</v>
      </c>
      <c r="N24" s="30">
        <v>95</v>
      </c>
      <c r="O24" s="30">
        <v>102</v>
      </c>
      <c r="P24" s="30">
        <v>-106</v>
      </c>
      <c r="Q24" s="29">
        <v>102</v>
      </c>
      <c r="R24" s="65">
        <v>5</v>
      </c>
      <c r="S24" s="29">
        <v>177</v>
      </c>
      <c r="T24" s="28">
        <v>170</v>
      </c>
      <c r="U24" s="64">
        <v>5</v>
      </c>
    </row>
    <row r="25" spans="1:21" ht="21" customHeight="1">
      <c r="A25" s="35">
        <v>0</v>
      </c>
      <c r="B25" s="34" t="s">
        <v>102</v>
      </c>
      <c r="C25" s="34" t="s">
        <v>103</v>
      </c>
      <c r="D25" s="21"/>
      <c r="E25" s="32" t="s">
        <v>86</v>
      </c>
      <c r="F25" s="33">
        <v>80.2</v>
      </c>
      <c r="G25" s="32" t="s">
        <v>104</v>
      </c>
      <c r="H25" s="31" t="s">
        <v>105</v>
      </c>
      <c r="I25" s="30">
        <v>74</v>
      </c>
      <c r="J25" s="30">
        <v>78</v>
      </c>
      <c r="K25" s="30">
        <v>-82</v>
      </c>
      <c r="L25" s="29">
        <v>78</v>
      </c>
      <c r="M25" s="65">
        <v>5</v>
      </c>
      <c r="N25" s="30">
        <v>90</v>
      </c>
      <c r="O25" s="30">
        <v>-95</v>
      </c>
      <c r="P25" s="30">
        <v>-95</v>
      </c>
      <c r="Q25" s="29">
        <v>90</v>
      </c>
      <c r="R25" s="65">
        <v>6</v>
      </c>
      <c r="S25" s="29">
        <v>168</v>
      </c>
      <c r="T25" s="28">
        <v>168</v>
      </c>
      <c r="U25" s="64">
        <v>6</v>
      </c>
    </row>
    <row r="26" spans="1:21" ht="21" customHeight="1">
      <c r="A26" s="35">
        <v>0</v>
      </c>
      <c r="B26" s="34" t="s">
        <v>106</v>
      </c>
      <c r="C26" s="34" t="s">
        <v>107</v>
      </c>
      <c r="D26" s="21"/>
      <c r="E26" s="32" t="s">
        <v>86</v>
      </c>
      <c r="F26" s="33">
        <v>74.7</v>
      </c>
      <c r="G26" s="32" t="s">
        <v>11</v>
      </c>
      <c r="H26" s="31" t="s">
        <v>108</v>
      </c>
      <c r="I26" s="30">
        <v>45</v>
      </c>
      <c r="J26" s="30">
        <v>48</v>
      </c>
      <c r="K26" s="30">
        <v>-49</v>
      </c>
      <c r="L26" s="29">
        <v>48</v>
      </c>
      <c r="M26" s="65">
        <v>7</v>
      </c>
      <c r="N26" s="30">
        <v>60</v>
      </c>
      <c r="O26" s="30">
        <v>-62</v>
      </c>
      <c r="P26" s="30">
        <v>-62</v>
      </c>
      <c r="Q26" s="29">
        <v>60</v>
      </c>
      <c r="R26" s="65">
        <v>7</v>
      </c>
      <c r="S26" s="29">
        <v>108</v>
      </c>
      <c r="T26" s="28">
        <v>108</v>
      </c>
      <c r="U26" s="64">
        <v>7</v>
      </c>
    </row>
    <row r="27" spans="1:11" ht="7.5" customHeight="1">
      <c r="A27" s="67"/>
      <c r="B27" s="67"/>
      <c r="C27" s="67"/>
      <c r="D27" s="67"/>
      <c r="E27" s="67"/>
      <c r="F27" s="67"/>
      <c r="G27" s="67"/>
      <c r="H27" s="67"/>
      <c r="I27" s="67"/>
      <c r="J27" s="68"/>
      <c r="K27" s="69"/>
    </row>
    <row r="28" spans="1:24" ht="21.75" customHeight="1">
      <c r="A28" s="70" t="s">
        <v>109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3"/>
      <c r="V28" s="1"/>
      <c r="W28" s="1"/>
      <c r="X28" s="1"/>
    </row>
    <row r="29" spans="1:21" ht="21" customHeight="1">
      <c r="A29" s="35">
        <v>0</v>
      </c>
      <c r="B29" s="34" t="s">
        <v>110</v>
      </c>
      <c r="C29" s="34" t="s">
        <v>111</v>
      </c>
      <c r="D29" s="21"/>
      <c r="E29" s="32" t="s">
        <v>109</v>
      </c>
      <c r="F29" s="33">
        <v>88.2</v>
      </c>
      <c r="G29" s="32" t="s">
        <v>64</v>
      </c>
      <c r="H29" s="31" t="s">
        <v>112</v>
      </c>
      <c r="I29" s="30">
        <v>-102</v>
      </c>
      <c r="J29" s="30">
        <v>102</v>
      </c>
      <c r="K29" s="30">
        <v>108</v>
      </c>
      <c r="L29" s="29">
        <v>108</v>
      </c>
      <c r="M29" s="65">
        <v>1</v>
      </c>
      <c r="N29" s="30">
        <v>-135</v>
      </c>
      <c r="O29" s="30">
        <v>-135</v>
      </c>
      <c r="P29" s="30">
        <v>-136</v>
      </c>
      <c r="Q29" s="29">
        <v>0</v>
      </c>
      <c r="R29" s="65">
        <v>0</v>
      </c>
      <c r="S29" s="29">
        <v>0</v>
      </c>
      <c r="T29" s="28">
        <v>0</v>
      </c>
      <c r="U29" s="64">
        <v>0</v>
      </c>
    </row>
    <row r="30" spans="1:11" ht="7.5" customHeight="1">
      <c r="A30" s="67"/>
      <c r="B30" s="67"/>
      <c r="C30" s="67"/>
      <c r="D30" s="67"/>
      <c r="E30" s="67"/>
      <c r="F30" s="67"/>
      <c r="G30" s="67"/>
      <c r="H30" s="67"/>
      <c r="I30" s="67"/>
      <c r="J30" s="68"/>
      <c r="K30" s="69"/>
    </row>
    <row r="31" spans="1:24" ht="21.75" customHeight="1">
      <c r="A31" s="70" t="s">
        <v>113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3"/>
      <c r="V31" s="1"/>
      <c r="W31" s="1"/>
      <c r="X31" s="1"/>
    </row>
    <row r="32" spans="1:21" ht="21" customHeight="1">
      <c r="A32" s="35">
        <v>0</v>
      </c>
      <c r="B32" s="34" t="s">
        <v>114</v>
      </c>
      <c r="C32" s="34" t="s">
        <v>115</v>
      </c>
      <c r="D32" s="21"/>
      <c r="E32" s="32" t="s">
        <v>113</v>
      </c>
      <c r="F32" s="33">
        <v>95.5</v>
      </c>
      <c r="G32" s="32" t="s">
        <v>64</v>
      </c>
      <c r="H32" s="31" t="s">
        <v>116</v>
      </c>
      <c r="I32" s="30">
        <v>93</v>
      </c>
      <c r="J32" s="30">
        <v>98</v>
      </c>
      <c r="K32" s="30">
        <v>-102</v>
      </c>
      <c r="L32" s="29">
        <v>98</v>
      </c>
      <c r="M32" s="65">
        <v>1</v>
      </c>
      <c r="N32" s="30">
        <v>120</v>
      </c>
      <c r="O32" s="30">
        <v>126</v>
      </c>
      <c r="P32" s="30">
        <v>-130</v>
      </c>
      <c r="Q32" s="29">
        <v>126</v>
      </c>
      <c r="R32" s="65">
        <v>1</v>
      </c>
      <c r="S32" s="29">
        <v>224</v>
      </c>
      <c r="T32" s="28">
        <v>218</v>
      </c>
      <c r="U32" s="64">
        <v>1</v>
      </c>
    </row>
    <row r="33" spans="1:11" ht="7.5" customHeight="1">
      <c r="A33" s="67"/>
      <c r="B33" s="67"/>
      <c r="C33" s="67"/>
      <c r="D33" s="67"/>
      <c r="E33" s="67"/>
      <c r="F33" s="67"/>
      <c r="G33" s="67"/>
      <c r="H33" s="67"/>
      <c r="I33" s="67"/>
      <c r="J33" s="68"/>
      <c r="K33" s="69"/>
    </row>
    <row r="34" spans="1:24" ht="21.75" customHeight="1">
      <c r="A34" s="70" t="s">
        <v>117</v>
      </c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3"/>
      <c r="V34" s="1"/>
      <c r="W34" s="1"/>
      <c r="X34" s="1"/>
    </row>
    <row r="35" spans="1:21" ht="21" customHeight="1">
      <c r="A35" s="35">
        <v>0</v>
      </c>
      <c r="B35" s="34" t="s">
        <v>118</v>
      </c>
      <c r="C35" s="34" t="s">
        <v>119</v>
      </c>
      <c r="D35" s="21"/>
      <c r="E35" s="32" t="s">
        <v>117</v>
      </c>
      <c r="F35" s="33">
        <v>96.2</v>
      </c>
      <c r="G35" s="32" t="s">
        <v>120</v>
      </c>
      <c r="H35" s="31" t="s">
        <v>121</v>
      </c>
      <c r="I35" s="30">
        <v>110</v>
      </c>
      <c r="J35" s="30">
        <v>115</v>
      </c>
      <c r="K35" s="30">
        <v>120</v>
      </c>
      <c r="L35" s="29">
        <v>120</v>
      </c>
      <c r="M35" s="65">
        <v>1</v>
      </c>
      <c r="N35" s="30">
        <v>135</v>
      </c>
      <c r="O35" s="30">
        <v>145</v>
      </c>
      <c r="P35" s="30">
        <v>155</v>
      </c>
      <c r="Q35" s="29">
        <v>155</v>
      </c>
      <c r="R35" s="65">
        <v>1</v>
      </c>
      <c r="S35" s="29">
        <v>275</v>
      </c>
      <c r="T35" s="28">
        <v>255</v>
      </c>
      <c r="U35" s="64">
        <v>1</v>
      </c>
    </row>
    <row r="36" spans="1:11" ht="7.5" customHeight="1">
      <c r="A36" s="67"/>
      <c r="B36" s="67"/>
      <c r="C36" s="67"/>
      <c r="D36" s="67"/>
      <c r="E36" s="67"/>
      <c r="F36" s="67"/>
      <c r="G36" s="67"/>
      <c r="H36" s="67"/>
      <c r="I36" s="67"/>
      <c r="J36" s="68"/>
      <c r="K36" s="69"/>
    </row>
    <row r="37" spans="1:24" ht="21.75" customHeight="1">
      <c r="A37" s="70" t="s">
        <v>122</v>
      </c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3"/>
      <c r="V37" s="1"/>
      <c r="W37" s="1"/>
      <c r="X37" s="1"/>
    </row>
    <row r="38" spans="1:21" ht="21" customHeight="1">
      <c r="A38" s="35">
        <v>0</v>
      </c>
      <c r="B38" s="34" t="s">
        <v>123</v>
      </c>
      <c r="C38" s="34" t="s">
        <v>124</v>
      </c>
      <c r="D38" s="21"/>
      <c r="E38" s="32" t="s">
        <v>122</v>
      </c>
      <c r="F38" s="33">
        <v>107.4</v>
      </c>
      <c r="G38" s="32" t="s">
        <v>69</v>
      </c>
      <c r="H38" s="31" t="s">
        <v>125</v>
      </c>
      <c r="I38" s="30">
        <v>105</v>
      </c>
      <c r="J38" s="30">
        <v>110</v>
      </c>
      <c r="K38" s="30">
        <v>115</v>
      </c>
      <c r="L38" s="29">
        <v>115</v>
      </c>
      <c r="M38" s="65">
        <v>1</v>
      </c>
      <c r="N38" s="30">
        <v>128</v>
      </c>
      <c r="O38" s="30">
        <v>-133</v>
      </c>
      <c r="P38" s="30">
        <v>-136</v>
      </c>
      <c r="Q38" s="29">
        <v>128</v>
      </c>
      <c r="R38" s="65">
        <v>1</v>
      </c>
      <c r="S38" s="29">
        <v>243</v>
      </c>
      <c r="T38" s="28">
        <v>243</v>
      </c>
      <c r="U38" s="64">
        <v>1</v>
      </c>
    </row>
    <row r="39" ht="12.75" customHeight="1">
      <c r="C39" s="1"/>
    </row>
    <row r="40" ht="12.75" customHeight="1">
      <c r="C40" s="1"/>
    </row>
    <row r="41" ht="12.75" customHeight="1">
      <c r="C41" s="1"/>
    </row>
    <row r="42" spans="2:3" ht="12.75" customHeight="1">
      <c r="B42" s="23"/>
      <c r="C42" s="1"/>
    </row>
    <row r="43" ht="12.75" customHeight="1">
      <c r="C43" s="1"/>
    </row>
    <row r="44" spans="3:18" ht="12.75" customHeight="1">
      <c r="C44" s="1"/>
      <c r="R44" s="82"/>
    </row>
    <row r="45" spans="3:18" ht="12.75" customHeight="1">
      <c r="C45" s="1"/>
      <c r="R45" s="82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>
      <c r="C102" s="1"/>
    </row>
    <row r="103" ht="12.75" customHeight="1">
      <c r="C103" s="1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ht="12.75" customHeight="1">
      <c r="C107" s="1"/>
    </row>
    <row r="108" ht="12.75" customHeight="1">
      <c r="C108" s="1"/>
    </row>
    <row r="109" ht="12.75" customHeight="1">
      <c r="C109" s="1"/>
    </row>
    <row r="110" ht="12.75" customHeight="1">
      <c r="C110" s="1"/>
    </row>
    <row r="111" ht="12.75" customHeight="1">
      <c r="C111" s="1"/>
    </row>
    <row r="112" ht="12.75" customHeight="1">
      <c r="C112" s="1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>
      <c r="C117" s="1"/>
    </row>
    <row r="118" ht="12.75" customHeight="1">
      <c r="C118" s="1"/>
    </row>
    <row r="119" ht="12.75" customHeight="1">
      <c r="C119" s="1"/>
    </row>
    <row r="120" ht="12.75" customHeight="1">
      <c r="C120" s="1"/>
    </row>
    <row r="121" ht="12.75" customHeight="1">
      <c r="C121" s="1"/>
    </row>
    <row r="122" ht="12.75" customHeight="1">
      <c r="C122" s="1"/>
    </row>
    <row r="123" ht="12.75" customHeight="1">
      <c r="C123" s="1"/>
    </row>
    <row r="124" ht="12.75" customHeight="1">
      <c r="C124" s="1"/>
    </row>
    <row r="125" ht="12.75" customHeight="1">
      <c r="C125" s="1"/>
    </row>
    <row r="126" ht="12.75" customHeight="1">
      <c r="C126" s="1"/>
    </row>
    <row r="127" ht="12.75" customHeight="1">
      <c r="C127" s="1"/>
    </row>
    <row r="128" ht="12.75" customHeight="1">
      <c r="C128" s="1"/>
    </row>
    <row r="129" ht="12.75" customHeight="1">
      <c r="C129" s="1"/>
    </row>
    <row r="130" ht="12.75" customHeight="1">
      <c r="C130" s="1"/>
    </row>
    <row r="131" ht="12.75" customHeight="1">
      <c r="C131" s="1"/>
    </row>
    <row r="132" ht="12.75" customHeight="1">
      <c r="C132" s="1"/>
    </row>
    <row r="133" ht="12.75" customHeight="1">
      <c r="C133" s="1"/>
    </row>
    <row r="134" ht="12.75" customHeight="1">
      <c r="C134" s="1"/>
    </row>
    <row r="135" ht="12.75" customHeight="1">
      <c r="C135" s="1"/>
    </row>
    <row r="136" ht="12.75" customHeight="1">
      <c r="C136" s="1"/>
    </row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</sheetData>
  <sheetProtection selectLockedCells="1" selectUnlockedCells="1"/>
  <mergeCells count="12">
    <mergeCell ref="A1:A2"/>
    <mergeCell ref="B1:B2"/>
    <mergeCell ref="C1:C2"/>
    <mergeCell ref="D1:D2"/>
    <mergeCell ref="E1:E2"/>
    <mergeCell ref="F1:F2"/>
    <mergeCell ref="R44:R45"/>
    <mergeCell ref="G1:G2"/>
    <mergeCell ref="H1:H2"/>
    <mergeCell ref="I1:M1"/>
    <mergeCell ref="N1:R1"/>
    <mergeCell ref="S1:U1"/>
  </mergeCells>
  <conditionalFormatting sqref="C3:D3">
    <cfRule type="expression" priority="3" dxfId="0" stopIfTrue="1">
      <formula>AND((#REF!),#REF!,#REF!)</formula>
    </cfRule>
  </conditionalFormatting>
  <conditionalFormatting sqref="C3:D3">
    <cfRule type="expression" priority="2" dxfId="0" stopIfTrue="1">
      <formula>AND((#REF!),#REF!,#REF!)</formula>
    </cfRule>
  </conditionalFormatting>
  <dataValidations count="2">
    <dataValidation type="decimal" allowBlank="1" showErrorMessage="1" sqref="F7:F9">
      <formula1>0</formula1>
      <formula2>200</formula2>
    </dataValidation>
    <dataValidation type="decimal" allowBlank="1" showInputMessage="1" showErrorMessage="1" sqref="I3:I4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8" r:id="rId1"/>
  <headerFooter alignWithMargins="0">
    <oddHeader>&amp;LCustom Score&amp;C&amp;RMen</oddHead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showGridLines="0" zoomScalePageLayoutView="0" workbookViewId="0" topLeftCell="A1">
      <selection activeCell="A1" sqref="A1:A2"/>
    </sheetView>
  </sheetViews>
  <sheetFormatPr defaultColWidth="11.421875" defaultRowHeight="12.75"/>
  <cols>
    <col min="1" max="1" width="4.57421875" style="0" customWidth="1"/>
    <col min="2" max="2" width="22.421875" style="0" customWidth="1"/>
    <col min="3" max="3" width="17.421875" style="0" customWidth="1"/>
    <col min="4" max="4" width="0" style="1" hidden="1" customWidth="1"/>
    <col min="5" max="5" width="9.7109375" style="1" customWidth="1"/>
    <col min="6" max="6" width="7.00390625" style="1" customWidth="1"/>
    <col min="7" max="7" width="7.140625" style="2" customWidth="1"/>
    <col min="8" max="8" width="12.00390625" style="1" customWidth="1"/>
    <col min="9" max="9" width="5.8515625" style="1" customWidth="1"/>
    <col min="10" max="10" width="6.57421875" style="1" customWidth="1"/>
    <col min="11" max="11" width="6.28125" style="1" customWidth="1"/>
    <col min="12" max="12" width="6.140625" style="1" customWidth="1"/>
    <col min="13" max="13" width="6.140625" style="0" customWidth="1"/>
    <col min="14" max="14" width="7.00390625" style="1" customWidth="1"/>
    <col min="15" max="15" width="6.7109375" style="1" customWidth="1"/>
    <col min="16" max="16" width="6.421875" style="1" customWidth="1"/>
    <col min="17" max="17" width="6.57421875" style="0" customWidth="1"/>
    <col min="18" max="18" width="6.28125" style="1" customWidth="1"/>
    <col min="19" max="20" width="6.28125" style="0" customWidth="1"/>
    <col min="21" max="21" width="6.8515625" style="1" customWidth="1"/>
  </cols>
  <sheetData>
    <row r="1" spans="1:21" ht="15" customHeight="1">
      <c r="A1" s="89" t="s">
        <v>49</v>
      </c>
      <c r="B1" s="91" t="s">
        <v>50</v>
      </c>
      <c r="C1" s="93" t="s">
        <v>51</v>
      </c>
      <c r="D1" s="95" t="s">
        <v>2</v>
      </c>
      <c r="E1" s="83" t="s">
        <v>52</v>
      </c>
      <c r="F1" s="83" t="s">
        <v>53</v>
      </c>
      <c r="G1" s="83" t="s">
        <v>54</v>
      </c>
      <c r="H1" s="83" t="s">
        <v>55</v>
      </c>
      <c r="I1" s="85" t="s">
        <v>56</v>
      </c>
      <c r="J1" s="86"/>
      <c r="K1" s="86"/>
      <c r="L1" s="86"/>
      <c r="M1" s="86"/>
      <c r="N1" s="85" t="s">
        <v>57</v>
      </c>
      <c r="O1" s="86"/>
      <c r="P1" s="86"/>
      <c r="Q1" s="86"/>
      <c r="R1" s="86"/>
      <c r="S1" s="87" t="s">
        <v>58</v>
      </c>
      <c r="T1" s="111"/>
      <c r="U1" s="88"/>
    </row>
    <row r="2" spans="1:21" s="1" customFormat="1" ht="15" customHeight="1">
      <c r="A2" s="90"/>
      <c r="B2" s="92"/>
      <c r="C2" s="94"/>
      <c r="D2" s="96"/>
      <c r="E2" s="84"/>
      <c r="F2" s="84"/>
      <c r="G2" s="84"/>
      <c r="H2" s="84"/>
      <c r="I2" s="38">
        <v>1</v>
      </c>
      <c r="J2" s="20">
        <v>2</v>
      </c>
      <c r="K2" s="20">
        <v>3</v>
      </c>
      <c r="L2" s="37" t="s">
        <v>59</v>
      </c>
      <c r="M2" s="66" t="s">
        <v>60</v>
      </c>
      <c r="N2" s="20">
        <v>1</v>
      </c>
      <c r="O2" s="20">
        <v>2</v>
      </c>
      <c r="P2" s="20">
        <v>3</v>
      </c>
      <c r="Q2" s="37" t="s">
        <v>59</v>
      </c>
      <c r="R2" s="66" t="s">
        <v>60</v>
      </c>
      <c r="S2" s="74" t="s">
        <v>58</v>
      </c>
      <c r="T2" s="36" t="s">
        <v>184</v>
      </c>
      <c r="U2" s="66" t="s">
        <v>60</v>
      </c>
    </row>
    <row r="3" spans="1:11" ht="7.5" customHeight="1">
      <c r="A3" s="67"/>
      <c r="B3" s="67"/>
      <c r="C3" s="67"/>
      <c r="D3" s="67"/>
      <c r="E3" s="67"/>
      <c r="F3" s="67"/>
      <c r="G3" s="67"/>
      <c r="H3" s="67"/>
      <c r="I3" s="67"/>
      <c r="J3" s="68"/>
      <c r="K3" s="69"/>
    </row>
    <row r="4" spans="1:23" s="22" customFormat="1" ht="21.75" customHeight="1">
      <c r="A4" s="70" t="s">
        <v>129</v>
      </c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1"/>
      <c r="W4" s="1"/>
    </row>
    <row r="5" spans="1:21" ht="21" customHeight="1">
      <c r="A5" s="35">
        <v>0</v>
      </c>
      <c r="B5" s="34" t="s">
        <v>130</v>
      </c>
      <c r="C5" s="34" t="s">
        <v>131</v>
      </c>
      <c r="D5" s="21"/>
      <c r="E5" s="32" t="s">
        <v>129</v>
      </c>
      <c r="F5" s="33">
        <v>43.3</v>
      </c>
      <c r="G5" s="32" t="s">
        <v>64</v>
      </c>
      <c r="H5" s="31" t="s">
        <v>132</v>
      </c>
      <c r="I5" s="30">
        <v>28</v>
      </c>
      <c r="J5" s="30">
        <v>30</v>
      </c>
      <c r="K5" s="30">
        <v>-33</v>
      </c>
      <c r="L5" s="29">
        <v>30</v>
      </c>
      <c r="M5" s="65">
        <v>1</v>
      </c>
      <c r="N5" s="30">
        <v>38</v>
      </c>
      <c r="O5" s="30">
        <v>-41</v>
      </c>
      <c r="P5" s="30">
        <v>41</v>
      </c>
      <c r="Q5" s="29">
        <v>41</v>
      </c>
      <c r="R5" s="65">
        <v>1</v>
      </c>
      <c r="S5" s="29">
        <v>71</v>
      </c>
      <c r="T5" s="28">
        <v>68</v>
      </c>
      <c r="U5" s="64">
        <v>1</v>
      </c>
    </row>
    <row r="6" spans="1:11" ht="7.5" customHeight="1">
      <c r="A6" s="67"/>
      <c r="B6" s="67"/>
      <c r="C6" s="67"/>
      <c r="D6" s="67"/>
      <c r="E6" s="67"/>
      <c r="F6" s="67"/>
      <c r="G6" s="67"/>
      <c r="H6" s="67"/>
      <c r="I6" s="67"/>
      <c r="J6" s="68"/>
      <c r="K6" s="69"/>
    </row>
    <row r="7" spans="1:23" ht="21.75" customHeight="1">
      <c r="A7" s="70" t="s">
        <v>133</v>
      </c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V7" s="1"/>
      <c r="W7" s="1"/>
    </row>
    <row r="8" spans="1:21" ht="21" customHeight="1">
      <c r="A8" s="35">
        <v>0</v>
      </c>
      <c r="B8" s="34" t="s">
        <v>87</v>
      </c>
      <c r="C8" s="34" t="s">
        <v>134</v>
      </c>
      <c r="D8" s="21"/>
      <c r="E8" s="32" t="s">
        <v>133</v>
      </c>
      <c r="F8" s="33">
        <v>46</v>
      </c>
      <c r="G8" s="32" t="s">
        <v>64</v>
      </c>
      <c r="H8" s="31" t="s">
        <v>132</v>
      </c>
      <c r="I8" s="30">
        <v>26</v>
      </c>
      <c r="J8" s="30">
        <v>30</v>
      </c>
      <c r="K8" s="30">
        <v>33</v>
      </c>
      <c r="L8" s="29">
        <v>33</v>
      </c>
      <c r="M8" s="65">
        <v>1</v>
      </c>
      <c r="N8" s="30">
        <v>35</v>
      </c>
      <c r="O8" s="30">
        <v>39</v>
      </c>
      <c r="P8" s="30">
        <v>42</v>
      </c>
      <c r="Q8" s="29">
        <v>42</v>
      </c>
      <c r="R8" s="65">
        <v>1</v>
      </c>
      <c r="S8" s="29">
        <v>75</v>
      </c>
      <c r="T8" s="28">
        <v>68</v>
      </c>
      <c r="U8" s="64">
        <v>1</v>
      </c>
    </row>
    <row r="9" spans="1:11" ht="7.5" customHeight="1">
      <c r="A9" s="67"/>
      <c r="B9" s="67"/>
      <c r="C9" s="67"/>
      <c r="D9" s="67"/>
      <c r="E9" s="67"/>
      <c r="F9" s="67"/>
      <c r="G9" s="67"/>
      <c r="H9" s="67"/>
      <c r="I9" s="67"/>
      <c r="J9" s="68"/>
      <c r="K9" s="69"/>
    </row>
    <row r="10" spans="1:23" ht="21.75" customHeight="1">
      <c r="A10" s="70" t="s">
        <v>135</v>
      </c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3"/>
      <c r="V10" s="1"/>
      <c r="W10" s="1"/>
    </row>
    <row r="11" spans="1:21" ht="21" customHeight="1">
      <c r="A11" s="35">
        <v>0</v>
      </c>
      <c r="B11" s="34" t="s">
        <v>136</v>
      </c>
      <c r="C11" s="34" t="s">
        <v>137</v>
      </c>
      <c r="D11" s="21"/>
      <c r="E11" s="32" t="s">
        <v>135</v>
      </c>
      <c r="F11" s="33">
        <v>58.8</v>
      </c>
      <c r="G11" s="32" t="s">
        <v>64</v>
      </c>
      <c r="H11" s="31" t="s">
        <v>138</v>
      </c>
      <c r="I11" s="30">
        <v>42</v>
      </c>
      <c r="J11" s="30">
        <v>45</v>
      </c>
      <c r="K11" s="30">
        <v>47</v>
      </c>
      <c r="L11" s="29">
        <v>47</v>
      </c>
      <c r="M11" s="65">
        <v>1</v>
      </c>
      <c r="N11" s="30">
        <v>47</v>
      </c>
      <c r="O11" s="30">
        <v>51</v>
      </c>
      <c r="P11" s="30">
        <v>54</v>
      </c>
      <c r="Q11" s="29">
        <v>54</v>
      </c>
      <c r="R11" s="65">
        <v>1</v>
      </c>
      <c r="S11" s="29">
        <v>101</v>
      </c>
      <c r="T11" s="28">
        <v>94</v>
      </c>
      <c r="U11" s="64">
        <v>1</v>
      </c>
    </row>
    <row r="12" spans="1:11" ht="7.5" customHeight="1">
      <c r="A12" s="67"/>
      <c r="B12" s="67"/>
      <c r="C12" s="67"/>
      <c r="D12" s="67"/>
      <c r="E12" s="67"/>
      <c r="F12" s="67"/>
      <c r="G12" s="67"/>
      <c r="H12" s="67"/>
      <c r="I12" s="67"/>
      <c r="J12" s="68"/>
      <c r="K12" s="69"/>
    </row>
    <row r="13" spans="1:23" ht="21.75" customHeight="1">
      <c r="A13" s="70" t="s">
        <v>139</v>
      </c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3"/>
      <c r="V13" s="1"/>
      <c r="W13" s="1"/>
    </row>
    <row r="14" spans="1:21" ht="21" customHeight="1">
      <c r="A14" s="35">
        <v>0</v>
      </c>
      <c r="B14" s="34" t="s">
        <v>140</v>
      </c>
      <c r="C14" s="34" t="s">
        <v>141</v>
      </c>
      <c r="D14" s="21"/>
      <c r="E14" s="32" t="s">
        <v>139</v>
      </c>
      <c r="F14" s="33">
        <v>70.5</v>
      </c>
      <c r="G14" s="32" t="s">
        <v>64</v>
      </c>
      <c r="H14" s="31" t="s">
        <v>142</v>
      </c>
      <c r="I14" s="30">
        <v>52</v>
      </c>
      <c r="J14" s="30">
        <v>-56</v>
      </c>
      <c r="K14" s="30">
        <v>-60</v>
      </c>
      <c r="L14" s="29">
        <v>52</v>
      </c>
      <c r="M14" s="65">
        <v>1</v>
      </c>
      <c r="N14" s="30">
        <v>68</v>
      </c>
      <c r="O14" s="30">
        <v>71</v>
      </c>
      <c r="P14" s="30">
        <v>-75</v>
      </c>
      <c r="Q14" s="29">
        <v>71</v>
      </c>
      <c r="R14" s="65">
        <v>1</v>
      </c>
      <c r="S14" s="29">
        <v>123</v>
      </c>
      <c r="T14" s="28">
        <v>120</v>
      </c>
      <c r="U14" s="64">
        <v>1</v>
      </c>
    </row>
    <row r="15" spans="1:21" ht="21" customHeight="1">
      <c r="A15" s="35">
        <v>0</v>
      </c>
      <c r="B15" s="34" t="s">
        <v>143</v>
      </c>
      <c r="C15" s="34" t="s">
        <v>144</v>
      </c>
      <c r="D15" s="21"/>
      <c r="E15" s="32" t="s">
        <v>139</v>
      </c>
      <c r="F15" s="33">
        <v>71</v>
      </c>
      <c r="G15" s="32" t="s">
        <v>64</v>
      </c>
      <c r="H15" s="31" t="s">
        <v>145</v>
      </c>
      <c r="I15" s="30">
        <v>43</v>
      </c>
      <c r="J15" s="30">
        <v>46</v>
      </c>
      <c r="K15" s="30">
        <v>-49</v>
      </c>
      <c r="L15" s="29">
        <v>46</v>
      </c>
      <c r="M15" s="65">
        <v>2</v>
      </c>
      <c r="N15" s="30">
        <v>52</v>
      </c>
      <c r="O15" s="30">
        <v>57</v>
      </c>
      <c r="P15" s="30">
        <v>61</v>
      </c>
      <c r="Q15" s="29">
        <v>61</v>
      </c>
      <c r="R15" s="65">
        <v>2</v>
      </c>
      <c r="S15" s="29">
        <v>107</v>
      </c>
      <c r="T15" s="28">
        <v>98</v>
      </c>
      <c r="U15" s="64">
        <v>2</v>
      </c>
    </row>
    <row r="16" spans="1:11" ht="7.5" customHeight="1">
      <c r="A16" s="67"/>
      <c r="B16" s="67"/>
      <c r="C16" s="67"/>
      <c r="D16" s="67"/>
      <c r="E16" s="67"/>
      <c r="F16" s="67"/>
      <c r="G16" s="67"/>
      <c r="H16" s="67"/>
      <c r="I16" s="67"/>
      <c r="J16" s="68"/>
      <c r="K16" s="69"/>
    </row>
    <row r="17" spans="1:23" ht="21.75" customHeight="1">
      <c r="A17" s="70" t="s">
        <v>146</v>
      </c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3"/>
      <c r="V17" s="1"/>
      <c r="W17" s="1"/>
    </row>
    <row r="18" spans="1:21" ht="21" customHeight="1">
      <c r="A18" s="35">
        <v>0</v>
      </c>
      <c r="B18" s="34" t="s">
        <v>147</v>
      </c>
      <c r="C18" s="34" t="s">
        <v>148</v>
      </c>
      <c r="D18" s="21"/>
      <c r="E18" s="32" t="s">
        <v>146</v>
      </c>
      <c r="F18" s="33">
        <v>75.3</v>
      </c>
      <c r="G18" s="32" t="s">
        <v>64</v>
      </c>
      <c r="H18" s="31" t="s">
        <v>105</v>
      </c>
      <c r="I18" s="30">
        <v>22</v>
      </c>
      <c r="J18" s="30">
        <v>24</v>
      </c>
      <c r="K18" s="30">
        <v>-26</v>
      </c>
      <c r="L18" s="29">
        <v>24</v>
      </c>
      <c r="M18" s="65">
        <v>1</v>
      </c>
      <c r="N18" s="30">
        <v>33</v>
      </c>
      <c r="O18" s="30">
        <v>36</v>
      </c>
      <c r="P18" s="30">
        <v>38</v>
      </c>
      <c r="Q18" s="29">
        <v>38</v>
      </c>
      <c r="R18" s="65">
        <v>1</v>
      </c>
      <c r="S18" s="29">
        <v>62</v>
      </c>
      <c r="T18" s="28">
        <v>57</v>
      </c>
      <c r="U18" s="64">
        <v>1</v>
      </c>
    </row>
    <row r="19" spans="1:11" ht="7.5" customHeight="1">
      <c r="A19" s="67"/>
      <c r="B19" s="67"/>
      <c r="C19" s="67"/>
      <c r="D19" s="67"/>
      <c r="E19" s="67"/>
      <c r="F19" s="67"/>
      <c r="G19" s="67"/>
      <c r="H19" s="67"/>
      <c r="I19" s="67"/>
      <c r="J19" s="68"/>
      <c r="K19" s="69"/>
    </row>
    <row r="20" spans="1:23" ht="21.75" customHeight="1">
      <c r="A20" s="70" t="s">
        <v>149</v>
      </c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3"/>
      <c r="V20" s="1"/>
      <c r="W20" s="1"/>
    </row>
    <row r="21" spans="1:21" ht="21" customHeight="1">
      <c r="A21" s="35">
        <v>0</v>
      </c>
      <c r="B21" s="34" t="s">
        <v>150</v>
      </c>
      <c r="C21" s="34" t="s">
        <v>151</v>
      </c>
      <c r="D21" s="21"/>
      <c r="E21" s="32" t="s">
        <v>149</v>
      </c>
      <c r="F21" s="33">
        <v>76.1</v>
      </c>
      <c r="G21" s="32" t="s">
        <v>64</v>
      </c>
      <c r="H21" s="31" t="s">
        <v>152</v>
      </c>
      <c r="I21" s="30">
        <v>50</v>
      </c>
      <c r="J21" s="30">
        <v>52</v>
      </c>
      <c r="K21" s="30">
        <v>54</v>
      </c>
      <c r="L21" s="29">
        <v>54</v>
      </c>
      <c r="M21" s="65">
        <v>1</v>
      </c>
      <c r="N21" s="30">
        <v>65</v>
      </c>
      <c r="O21" s="30">
        <v>68</v>
      </c>
      <c r="P21" s="30">
        <v>-70</v>
      </c>
      <c r="Q21" s="29">
        <v>68</v>
      </c>
      <c r="R21" s="65">
        <v>1</v>
      </c>
      <c r="S21" s="29">
        <v>122</v>
      </c>
      <c r="T21" s="28">
        <v>119</v>
      </c>
      <c r="U21" s="64">
        <v>1</v>
      </c>
    </row>
    <row r="22" ht="12.75" customHeight="1">
      <c r="C22" s="1"/>
    </row>
    <row r="23" ht="12.75" customHeight="1">
      <c r="C23" s="1"/>
    </row>
    <row r="24" ht="12.75" customHeight="1">
      <c r="C24" s="1"/>
    </row>
    <row r="25" ht="12.75" customHeight="1">
      <c r="C25" s="1"/>
    </row>
    <row r="26" spans="2:3" ht="12.75" customHeight="1">
      <c r="B26" s="23"/>
      <c r="C26" s="1"/>
    </row>
    <row r="27" ht="12.75" customHeight="1">
      <c r="C27" s="1"/>
    </row>
    <row r="28" spans="3:16" ht="12.75" customHeight="1">
      <c r="C28" s="1"/>
      <c r="P28" s="82"/>
    </row>
    <row r="29" spans="3:16" ht="12.75" customHeight="1">
      <c r="C29" s="1"/>
      <c r="P29" s="82"/>
    </row>
    <row r="30" ht="12.75" customHeight="1">
      <c r="C30" s="1"/>
    </row>
    <row r="31" ht="12.75" customHeight="1">
      <c r="C31" s="1"/>
    </row>
    <row r="32" ht="12.75" customHeight="1">
      <c r="C32" s="1"/>
    </row>
    <row r="33" ht="12.75" customHeight="1">
      <c r="C33" s="1"/>
    </row>
    <row r="34" ht="12.75" customHeight="1">
      <c r="C34" s="1"/>
    </row>
    <row r="35" ht="12.75" customHeight="1">
      <c r="C35" s="1"/>
    </row>
    <row r="36" ht="12.75" customHeight="1">
      <c r="C36" s="1"/>
    </row>
    <row r="37" ht="12.75" customHeight="1">
      <c r="C37" s="1"/>
    </row>
    <row r="38" ht="12.75" customHeight="1">
      <c r="C38" s="1"/>
    </row>
    <row r="39" ht="12.75" customHeight="1">
      <c r="C39" s="1"/>
    </row>
    <row r="40" ht="12.75" customHeight="1">
      <c r="C40" s="1"/>
    </row>
    <row r="41" ht="12.75" customHeight="1">
      <c r="C41" s="1"/>
    </row>
    <row r="42" ht="12.75" customHeight="1">
      <c r="C42" s="1"/>
    </row>
    <row r="43" ht="12.75" customHeight="1">
      <c r="C43" s="1"/>
    </row>
    <row r="44" ht="12.75" customHeight="1">
      <c r="C44" s="1"/>
    </row>
    <row r="45" ht="12.75" customHeight="1">
      <c r="C45" s="1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>
      <c r="C102" s="1"/>
    </row>
    <row r="103" ht="12.75" customHeight="1">
      <c r="C103" s="1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ht="12.75" customHeight="1">
      <c r="C107" s="1"/>
    </row>
    <row r="108" ht="12.75" customHeight="1">
      <c r="C108" s="1"/>
    </row>
    <row r="109" ht="12.75" customHeight="1">
      <c r="C109" s="1"/>
    </row>
    <row r="110" ht="12.75" customHeight="1">
      <c r="C110" s="1"/>
    </row>
    <row r="111" ht="12.75" customHeight="1">
      <c r="C111" s="1"/>
    </row>
    <row r="112" ht="12.75" customHeight="1">
      <c r="C112" s="1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>
      <c r="C117" s="1"/>
    </row>
    <row r="118" ht="12.75" customHeight="1">
      <c r="C118" s="1"/>
    </row>
    <row r="119" ht="12.75" customHeight="1">
      <c r="C119" s="1"/>
    </row>
    <row r="120" ht="12.75" customHeight="1">
      <c r="C120" s="1"/>
    </row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sheetProtection selectLockedCells="1" selectUnlockedCells="1"/>
  <mergeCells count="12">
    <mergeCell ref="A1:A2"/>
    <mergeCell ref="B1:B2"/>
    <mergeCell ref="C1:C2"/>
    <mergeCell ref="D1:D2"/>
    <mergeCell ref="E1:E2"/>
    <mergeCell ref="F1:F2"/>
    <mergeCell ref="P28:P29"/>
    <mergeCell ref="G1:G2"/>
    <mergeCell ref="H1:H2"/>
    <mergeCell ref="I1:M1"/>
    <mergeCell ref="N1:R1"/>
    <mergeCell ref="S1:U1"/>
  </mergeCells>
  <conditionalFormatting sqref="C3:D3">
    <cfRule type="expression" priority="3" dxfId="0" stopIfTrue="1">
      <formula>AND((#REF!),#REF!,#REF!)</formula>
    </cfRule>
  </conditionalFormatting>
  <conditionalFormatting sqref="C3:D3">
    <cfRule type="expression" priority="2" dxfId="0" stopIfTrue="1">
      <formula>AND((#REF!),#REF!,#REF!)</formula>
    </cfRule>
  </conditionalFormatting>
  <dataValidations count="2">
    <dataValidation type="decimal" allowBlank="1" showErrorMessage="1" sqref="F7:F9">
      <formula1>0</formula1>
      <formula2>200</formula2>
    </dataValidation>
    <dataValidation type="decimal" allowBlank="1" showInputMessage="1" showErrorMessage="1" sqref="I3:I4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9" r:id="rId1"/>
  <headerFooter alignWithMargins="0">
    <oddHeader>&amp;LCustom Score&amp;C&amp;RWomen</oddHead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115" zoomScaleNormal="115" zoomScalePageLayoutView="0" workbookViewId="0" topLeftCell="A1">
      <selection activeCell="A3" sqref="A3"/>
    </sheetView>
  </sheetViews>
  <sheetFormatPr defaultColWidth="11.421875" defaultRowHeight="12.75"/>
  <cols>
    <col min="1" max="1" width="9.421875" style="0" customWidth="1"/>
    <col min="2" max="2" width="18.28125" style="0" customWidth="1"/>
    <col min="3" max="3" width="15.8515625" style="0" customWidth="1"/>
    <col min="4" max="4" width="11.00390625" style="0" customWidth="1"/>
    <col min="5" max="5" width="11.421875" style="0" customWidth="1"/>
    <col min="6" max="6" width="8.7109375" style="0" customWidth="1"/>
    <col min="7" max="10" width="11.421875" style="0" customWidth="1"/>
    <col min="11" max="11" width="10.00390625" style="0" customWidth="1"/>
    <col min="12" max="18" width="11.421875" style="4" customWidth="1"/>
    <col min="19" max="19" width="3.57421875" style="0" customWidth="1"/>
  </cols>
  <sheetData>
    <row r="1" spans="1:3" ht="12.75">
      <c r="A1" s="19" t="s">
        <v>185</v>
      </c>
      <c r="B1" s="3"/>
      <c r="C1" s="3"/>
    </row>
    <row r="2" ht="13.5" thickBot="1"/>
    <row r="3" spans="1:4" s="8" customFormat="1" ht="13.5" thickBot="1">
      <c r="A3" s="53" t="s">
        <v>54</v>
      </c>
      <c r="B3" s="52" t="s">
        <v>154</v>
      </c>
      <c r="C3" s="52" t="s">
        <v>60</v>
      </c>
      <c r="D3" s="78" t="s">
        <v>155</v>
      </c>
    </row>
    <row r="4" spans="1:4" ht="12.75" customHeight="1">
      <c r="A4" s="51" t="s">
        <v>120</v>
      </c>
      <c r="B4" s="50">
        <f>IF(D4&gt;0,SUMIF(A14:A33,A4,L14:L33),0)</f>
        <v>28</v>
      </c>
      <c r="C4" s="50">
        <f ca="1">IF(D4&gt;0,RANK(B4,OFFSET(B3,1,0,C35,1)),"")</f>
        <v>4</v>
      </c>
      <c r="D4" s="75">
        <f>COUNTIF(F14:F33,CONCATENATE(A4,"_M"))</f>
        <v>1</v>
      </c>
    </row>
    <row r="5" spans="1:4" ht="12.75" customHeight="1">
      <c r="A5" s="51" t="s">
        <v>69</v>
      </c>
      <c r="B5" s="50">
        <f>IF(D5&gt;0,SUMIF(A14:A33,A5,L14:L33),0)</f>
        <v>109</v>
      </c>
      <c r="C5" s="50">
        <f ca="1">IF(D5&gt;0,RANK(B5,OFFSET(B3,1,0,C35,1)),"")</f>
        <v>2</v>
      </c>
      <c r="D5" s="75">
        <f>COUNTIF(F14:F33,CONCATENATE(A5,"_M"))</f>
        <v>4</v>
      </c>
    </row>
    <row r="6" spans="1:4" ht="12.75" customHeight="1">
      <c r="A6" s="51" t="s">
        <v>11</v>
      </c>
      <c r="B6" s="50">
        <f>IF(D6&gt;0,SUMIF(A14:A33,A6,L14:L33),0)</f>
        <v>44</v>
      </c>
      <c r="C6" s="50">
        <f ca="1">IF(D6&gt;0,RANK(B6,OFFSET(B3,1,0,C35,1)),"")</f>
        <v>3</v>
      </c>
      <c r="D6" s="75">
        <f>COUNTIF(F14:F33,CONCATENATE(A6,"_M"))</f>
        <v>2</v>
      </c>
    </row>
    <row r="7" spans="1:4" ht="12.75" customHeight="1">
      <c r="A7" s="51" t="s">
        <v>64</v>
      </c>
      <c r="B7" s="50">
        <f>IF(D7&gt;0,SUMIF(A14:A33,A7,L14:L33),0)</f>
        <v>182</v>
      </c>
      <c r="C7" s="50">
        <f ca="1">IF(D7&gt;0,RANK(B7,OFFSET(B3,1,0,C35,1)),"")</f>
        <v>1</v>
      </c>
      <c r="D7" s="75">
        <f>COUNTIF(F14:F33,CONCATENATE(A7,"_M"))</f>
        <v>8</v>
      </c>
    </row>
    <row r="8" spans="1:4" ht="12.75" customHeight="1">
      <c r="A8" s="51" t="s">
        <v>104</v>
      </c>
      <c r="B8" s="50">
        <f>IF(D8&gt;0,SUMIF(A14:A33,A8,L14:L33),0)</f>
        <v>20</v>
      </c>
      <c r="C8" s="50">
        <f ca="1">IF(D8&gt;0,RANK(B8,OFFSET(B3,1,0,C35,1)),"")</f>
        <v>7</v>
      </c>
      <c r="D8" s="75">
        <f>COUNTIF(F14:F33,CONCATENATE(A8,"_M"))</f>
        <v>1</v>
      </c>
    </row>
    <row r="9" spans="1:4" ht="12.75" customHeight="1" thickBot="1">
      <c r="A9" s="51" t="s">
        <v>101</v>
      </c>
      <c r="B9" s="50">
        <f>IF(D9&gt;0,SUMIF(A14:A33,A9,L14:L33),0)</f>
        <v>21</v>
      </c>
      <c r="C9" s="50">
        <f ca="1">IF(D9&gt;0,RANK(B9,OFFSET(B3,1,0,C35,1)),"")</f>
        <v>6</v>
      </c>
      <c r="D9" s="75">
        <f>COUNTIF(F14:F33,CONCATENATE(A9,"_M"))</f>
        <v>1</v>
      </c>
    </row>
    <row r="10" spans="1:4" ht="12.75" customHeight="1" thickBot="1">
      <c r="A10" s="51" t="s">
        <v>97</v>
      </c>
      <c r="B10" s="50">
        <f>IF(D10&gt;0,SUMIF(A14:A33,A10,L14:L33),0)</f>
        <v>23</v>
      </c>
      <c r="C10" s="50">
        <f ca="1">IF(D10&gt;0,RANK(B10,OFFSET(B3,1,0,C35,1)),"")</f>
        <v>5</v>
      </c>
      <c r="D10" s="75">
        <f>COUNTIF(F14:F33,CONCATENATE(A10,"_M"))</f>
        <v>1</v>
      </c>
    </row>
    <row r="11" spans="1:4" ht="12.75" customHeight="1">
      <c r="A11" s="10"/>
      <c r="B11" s="12"/>
      <c r="C11" s="10"/>
      <c r="D11" s="10"/>
    </row>
    <row r="12" spans="1:3" ht="12.75" customHeight="1">
      <c r="A12" s="3" t="s">
        <v>156</v>
      </c>
      <c r="B12" s="3"/>
      <c r="C12" s="3"/>
    </row>
    <row r="13" ht="13.5" customHeight="1" thickBot="1"/>
    <row r="14" spans="1:12" ht="64.5" customHeight="1">
      <c r="A14" s="77" t="s">
        <v>54</v>
      </c>
      <c r="B14" s="49" t="s">
        <v>50</v>
      </c>
      <c r="C14" s="49" t="s">
        <v>51</v>
      </c>
      <c r="D14" s="49" t="s">
        <v>157</v>
      </c>
      <c r="E14" s="49" t="s">
        <v>53</v>
      </c>
      <c r="F14" s="49" t="s">
        <v>54</v>
      </c>
      <c r="G14" s="9" t="s">
        <v>58</v>
      </c>
      <c r="H14" s="9" t="s">
        <v>184</v>
      </c>
      <c r="I14" s="9" t="s">
        <v>186</v>
      </c>
      <c r="J14" s="9" t="s">
        <v>187</v>
      </c>
      <c r="K14" s="9" t="s">
        <v>160</v>
      </c>
      <c r="L14" s="48" t="s">
        <v>161</v>
      </c>
    </row>
    <row r="15" spans="1:12" ht="12.75" customHeight="1">
      <c r="A15" s="18" t="s">
        <v>120</v>
      </c>
      <c r="B15" s="17" t="s">
        <v>119</v>
      </c>
      <c r="C15" s="17" t="s">
        <v>118</v>
      </c>
      <c r="D15" s="16" t="s">
        <v>162</v>
      </c>
      <c r="E15" s="26">
        <v>96.2</v>
      </c>
      <c r="F15" s="16" t="s">
        <v>163</v>
      </c>
      <c r="G15" s="15">
        <v>275</v>
      </c>
      <c r="H15" s="15">
        <v>255</v>
      </c>
      <c r="I15" s="15">
        <v>1</v>
      </c>
      <c r="J15" s="15">
        <v>28</v>
      </c>
      <c r="K15" s="15">
        <f ca="1">ROW(K15)-(ROW(F14)+MATCH(F15,OFFSET(F14,1,0,C34,1),0))+1</f>
        <v>1</v>
      </c>
      <c r="L15" s="76">
        <f>IF(D15="M",IF(C36&lt;&gt;"",IF(K15&lt;=C36,J15,0),IF(K15&gt;0,J15,0)),IF(C37&lt;&gt;"",IF(K15&lt;=C37,J15,0),IF(K15&gt;0,J15,0)))</f>
        <v>28</v>
      </c>
    </row>
    <row r="16" spans="1:12" ht="12.75" customHeight="1">
      <c r="A16" s="18" t="s">
        <v>69</v>
      </c>
      <c r="B16" s="17" t="s">
        <v>124</v>
      </c>
      <c r="C16" s="17" t="s">
        <v>123</v>
      </c>
      <c r="D16" s="16" t="s">
        <v>162</v>
      </c>
      <c r="E16" s="26">
        <v>107.4</v>
      </c>
      <c r="F16" s="16" t="s">
        <v>164</v>
      </c>
      <c r="G16" s="15">
        <v>243</v>
      </c>
      <c r="H16" s="15">
        <v>243</v>
      </c>
      <c r="I16" s="15">
        <v>1</v>
      </c>
      <c r="J16" s="15">
        <v>28</v>
      </c>
      <c r="K16" s="15">
        <f ca="1">ROW(K16)-(ROW(F14)+MATCH(F16,OFFSET(F14,1,0,C34,1),0))+1</f>
        <v>1</v>
      </c>
      <c r="L16" s="76">
        <f>IF(D16="M",IF(C36&lt;&gt;"",IF(K16&lt;=C36,J16,0),IF(K16&gt;0,J16,0)),IF(C37&lt;&gt;"",IF(K16&lt;=C37,J16,0),IF(K16&gt;0,J16,0)))</f>
        <v>28</v>
      </c>
    </row>
    <row r="17" spans="1:12" ht="12.75" customHeight="1">
      <c r="A17" s="18" t="s">
        <v>69</v>
      </c>
      <c r="B17" s="17" t="s">
        <v>82</v>
      </c>
      <c r="C17" s="17" t="s">
        <v>81</v>
      </c>
      <c r="D17" s="16" t="s">
        <v>162</v>
      </c>
      <c r="E17" s="26">
        <v>68.7</v>
      </c>
      <c r="F17" s="16" t="s">
        <v>164</v>
      </c>
      <c r="G17" s="15">
        <v>228</v>
      </c>
      <c r="H17" s="15">
        <v>215</v>
      </c>
      <c r="I17" s="15">
        <v>1</v>
      </c>
      <c r="J17" s="15">
        <v>28</v>
      </c>
      <c r="K17" s="15">
        <f ca="1">ROW(K17)-(ROW(F14)+MATCH(F17,OFFSET(F14,1,0,C34,1),0))+1</f>
        <v>2</v>
      </c>
      <c r="L17" s="76">
        <f>IF(D17="M",IF(C36&lt;&gt;"",IF(K17&lt;=C36,J17,0),IF(K17&gt;0,J17,0)),IF(C37&lt;&gt;"",IF(K17&lt;=C37,J17,0),IF(K17&gt;0,J17,0)))</f>
        <v>28</v>
      </c>
    </row>
    <row r="18" spans="1:12" ht="12.75" customHeight="1">
      <c r="A18" s="18" t="s">
        <v>69</v>
      </c>
      <c r="B18" s="17" t="s">
        <v>68</v>
      </c>
      <c r="C18" s="17" t="s">
        <v>67</v>
      </c>
      <c r="D18" s="16" t="s">
        <v>162</v>
      </c>
      <c r="E18" s="26">
        <v>58.5</v>
      </c>
      <c r="F18" s="16" t="s">
        <v>164</v>
      </c>
      <c r="G18" s="15">
        <v>154</v>
      </c>
      <c r="H18" s="15">
        <v>150</v>
      </c>
      <c r="I18" s="15">
        <v>1</v>
      </c>
      <c r="J18" s="15">
        <v>28</v>
      </c>
      <c r="K18" s="15">
        <f ca="1">ROW(K18)-(ROW(F14)+MATCH(F18,OFFSET(F14,1,0,C34,1),0))+1</f>
        <v>3</v>
      </c>
      <c r="L18" s="76">
        <f>IF(D18="M",IF(C36&lt;&gt;"",IF(K18&lt;=C36,J18,0),IF(K18&gt;0,J18,0)),IF(C37&lt;&gt;"",IF(K18&lt;=C37,J18,0),IF(K18&gt;0,J18,0)))</f>
        <v>28</v>
      </c>
    </row>
    <row r="19" spans="1:12" ht="12.75" customHeight="1">
      <c r="A19" s="18" t="s">
        <v>69</v>
      </c>
      <c r="B19" s="17" t="s">
        <v>84</v>
      </c>
      <c r="C19" s="17" t="s">
        <v>83</v>
      </c>
      <c r="D19" s="16" t="s">
        <v>162</v>
      </c>
      <c r="E19" s="26">
        <v>69.4</v>
      </c>
      <c r="F19" s="16" t="s">
        <v>164</v>
      </c>
      <c r="G19" s="15">
        <v>192</v>
      </c>
      <c r="H19" s="15">
        <v>185</v>
      </c>
      <c r="I19" s="15">
        <v>2</v>
      </c>
      <c r="J19" s="15">
        <v>25</v>
      </c>
      <c r="K19" s="15">
        <f ca="1">ROW(K19)-(ROW(F14)+MATCH(F19,OFFSET(F14,1,0,C34,1),0))+1</f>
        <v>4</v>
      </c>
      <c r="L19" s="76">
        <f>IF(D19="M",IF(C36&lt;&gt;"",IF(K19&lt;=C36,J19,0),IF(K19&gt;0,J19,0)),IF(C37&lt;&gt;"",IF(K19&lt;=C37,J19,0),IF(K19&gt;0,J19,0)))</f>
        <v>25</v>
      </c>
    </row>
    <row r="20" spans="1:12" ht="12.75" customHeight="1">
      <c r="A20" s="18" t="s">
        <v>11</v>
      </c>
      <c r="B20" s="17" t="s">
        <v>72</v>
      </c>
      <c r="C20" s="17" t="s">
        <v>71</v>
      </c>
      <c r="D20" s="16" t="s">
        <v>162</v>
      </c>
      <c r="E20" s="26">
        <v>60.3</v>
      </c>
      <c r="F20" s="16" t="s">
        <v>165</v>
      </c>
      <c r="G20" s="15">
        <v>147</v>
      </c>
      <c r="H20" s="15">
        <v>142</v>
      </c>
      <c r="I20" s="15">
        <v>2</v>
      </c>
      <c r="J20" s="15">
        <v>25</v>
      </c>
      <c r="K20" s="15">
        <f ca="1">ROW(K20)-(ROW(F14)+MATCH(F20,OFFSET(F14,1,0,C34,1),0))+1</f>
        <v>1</v>
      </c>
      <c r="L20" s="76">
        <f>IF(D20="M",IF(C36&lt;&gt;"",IF(K20&lt;=C36,J20,0),IF(K20&gt;0,J20,0)),IF(C37&lt;&gt;"",IF(K20&lt;=C37,J20,0),IF(K20&gt;0,J20,0)))</f>
        <v>25</v>
      </c>
    </row>
    <row r="21" spans="1:12" ht="12.75" customHeight="1">
      <c r="A21" s="18" t="s">
        <v>11</v>
      </c>
      <c r="B21" s="17" t="s">
        <v>107</v>
      </c>
      <c r="C21" s="17" t="s">
        <v>106</v>
      </c>
      <c r="D21" s="16" t="s">
        <v>162</v>
      </c>
      <c r="E21" s="26">
        <v>74.7</v>
      </c>
      <c r="F21" s="16" t="s">
        <v>165</v>
      </c>
      <c r="G21" s="15">
        <v>108</v>
      </c>
      <c r="H21" s="15">
        <v>108</v>
      </c>
      <c r="I21" s="15">
        <v>7</v>
      </c>
      <c r="J21" s="15">
        <v>19</v>
      </c>
      <c r="K21" s="15">
        <f ca="1">ROW(K21)-(ROW(F14)+MATCH(F21,OFFSET(F14,1,0,C34,1),0))+1</f>
        <v>2</v>
      </c>
      <c r="L21" s="76">
        <f>IF(D21="M",IF(C36&lt;&gt;"",IF(K21&lt;=C36,J21,0),IF(K21&gt;0,J21,0)),IF(C37&lt;&gt;"",IF(K21&lt;=C37,J21,0),IF(K21&gt;0,J21,0)))</f>
        <v>19</v>
      </c>
    </row>
    <row r="22" spans="1:12" ht="12.75" customHeight="1">
      <c r="A22" s="18" t="s">
        <v>64</v>
      </c>
      <c r="B22" s="17" t="s">
        <v>115</v>
      </c>
      <c r="C22" s="17" t="s">
        <v>114</v>
      </c>
      <c r="D22" s="16" t="s">
        <v>162</v>
      </c>
      <c r="E22" s="26">
        <v>95.5</v>
      </c>
      <c r="F22" s="16" t="s">
        <v>166</v>
      </c>
      <c r="G22" s="15">
        <v>224</v>
      </c>
      <c r="H22" s="15">
        <v>218</v>
      </c>
      <c r="I22" s="15">
        <v>1</v>
      </c>
      <c r="J22" s="15">
        <v>28</v>
      </c>
      <c r="K22" s="15">
        <f ca="1">ROW(K22)-(ROW(F14)+MATCH(F22,OFFSET(F14,1,0,C34,1),0))+1</f>
        <v>1</v>
      </c>
      <c r="L22" s="76">
        <f>IF(D22="M",IF(C36&lt;&gt;"",IF(K22&lt;=C36,J22,0),IF(K22&gt;0,J22,0)),IF(C37&lt;&gt;"",IF(K22&lt;=C37,J22,0),IF(K22&gt;0,J22,0)))</f>
        <v>28</v>
      </c>
    </row>
    <row r="23" spans="1:12" ht="12.75" customHeight="1">
      <c r="A23" s="18" t="s">
        <v>64</v>
      </c>
      <c r="B23" s="17" t="s">
        <v>63</v>
      </c>
      <c r="C23" s="17" t="s">
        <v>62</v>
      </c>
      <c r="D23" s="16" t="s">
        <v>162</v>
      </c>
      <c r="E23" s="26">
        <v>54.9</v>
      </c>
      <c r="F23" s="16" t="s">
        <v>166</v>
      </c>
      <c r="G23" s="15">
        <v>77</v>
      </c>
      <c r="H23" s="15">
        <v>73</v>
      </c>
      <c r="I23" s="15">
        <v>1</v>
      </c>
      <c r="J23" s="15">
        <v>28</v>
      </c>
      <c r="K23" s="15">
        <f ca="1">ROW(K23)-(ROW(F14)+MATCH(F23,OFFSET(F14,1,0,C34,1),0))+1</f>
        <v>2</v>
      </c>
      <c r="L23" s="76">
        <f>IF(D23="M",IF(C36&lt;&gt;"",IF(K23&lt;=C36,J23,0),IF(K23&gt;0,J23,0)),IF(C37&lt;&gt;"",IF(K23&lt;=C37,J23,0),IF(K23&gt;0,J23,0)))</f>
        <v>28</v>
      </c>
    </row>
    <row r="24" spans="1:12" ht="12.75" customHeight="1">
      <c r="A24" s="18" t="s">
        <v>64</v>
      </c>
      <c r="B24" s="17" t="s">
        <v>88</v>
      </c>
      <c r="C24" s="17" t="s">
        <v>87</v>
      </c>
      <c r="D24" s="16" t="s">
        <v>162</v>
      </c>
      <c r="E24" s="26">
        <v>77.9</v>
      </c>
      <c r="F24" s="16" t="s">
        <v>166</v>
      </c>
      <c r="G24" s="15">
        <v>216</v>
      </c>
      <c r="H24" s="15">
        <v>216</v>
      </c>
      <c r="I24" s="15">
        <v>1</v>
      </c>
      <c r="J24" s="15">
        <v>28</v>
      </c>
      <c r="K24" s="15">
        <f ca="1">ROW(K24)-(ROW(F14)+MATCH(F24,OFFSET(F14,1,0,C34,1),0))+1</f>
        <v>3</v>
      </c>
      <c r="L24" s="76">
        <f>IF(D24="M",IF(C36&lt;&gt;"",IF(K24&lt;=C36,J24,0),IF(K24&gt;0,J24,0)),IF(C37&lt;&gt;"",IF(K24&lt;=C37,J24,0),IF(K24&gt;0,J24,0)))</f>
        <v>28</v>
      </c>
    </row>
    <row r="25" spans="1:12" ht="12.75" customHeight="1">
      <c r="A25" s="18" t="s">
        <v>64</v>
      </c>
      <c r="B25" s="17" t="s">
        <v>78</v>
      </c>
      <c r="C25" s="17" t="s">
        <v>77</v>
      </c>
      <c r="D25" s="16" t="s">
        <v>162</v>
      </c>
      <c r="E25" s="26">
        <v>65.6</v>
      </c>
      <c r="F25" s="16" t="s">
        <v>166</v>
      </c>
      <c r="G25" s="15">
        <v>157</v>
      </c>
      <c r="H25" s="15">
        <v>152</v>
      </c>
      <c r="I25" s="15">
        <v>1</v>
      </c>
      <c r="J25" s="15">
        <v>28</v>
      </c>
      <c r="K25" s="15">
        <f ca="1">ROW(K25)-(ROW(F14)+MATCH(F25,OFFSET(F14,1,0,C34,1),0))+1</f>
        <v>4</v>
      </c>
      <c r="L25" s="76">
        <f>IF(D25="M",IF(C36&lt;&gt;"",IF(K25&lt;=C36,J25,0),IF(K25&gt;0,J25,0)),IF(C37&lt;&gt;"",IF(K25&lt;=C37,J25,0),IF(K25&gt;0,J25,0)))</f>
        <v>28</v>
      </c>
    </row>
    <row r="26" spans="1:12" ht="12.75" customHeight="1">
      <c r="A26" s="18" t="s">
        <v>64</v>
      </c>
      <c r="B26" s="17" t="s">
        <v>90</v>
      </c>
      <c r="C26" s="17" t="s">
        <v>89</v>
      </c>
      <c r="D26" s="16" t="s">
        <v>162</v>
      </c>
      <c r="E26" s="26">
        <v>79.4</v>
      </c>
      <c r="F26" s="16" t="s">
        <v>166</v>
      </c>
      <c r="G26" s="15">
        <v>207</v>
      </c>
      <c r="H26" s="15">
        <v>207</v>
      </c>
      <c r="I26" s="15">
        <v>2</v>
      </c>
      <c r="J26" s="15">
        <v>25</v>
      </c>
      <c r="K26" s="15">
        <f ca="1">ROW(K26)-(ROW(F14)+MATCH(F26,OFFSET(F14,1,0,C34,1),0))+1</f>
        <v>5</v>
      </c>
      <c r="L26" s="76">
        <f>IF(D26="M",IF(C36&lt;&gt;"",IF(K26&lt;=C36,J26,0),IF(K26&gt;0,J26,0)),IF(C37&lt;&gt;"",IF(K26&lt;=C37,J26,0),IF(K26&gt;0,J26,0)))</f>
        <v>25</v>
      </c>
    </row>
    <row r="27" spans="1:12" ht="12.75" customHeight="1">
      <c r="A27" s="18" t="s">
        <v>64</v>
      </c>
      <c r="B27" s="17" t="s">
        <v>74</v>
      </c>
      <c r="C27" s="17" t="s">
        <v>62</v>
      </c>
      <c r="D27" s="16" t="s">
        <v>162</v>
      </c>
      <c r="E27" s="26">
        <v>56.8</v>
      </c>
      <c r="F27" s="16" t="s">
        <v>166</v>
      </c>
      <c r="G27" s="15">
        <v>50</v>
      </c>
      <c r="H27" s="15">
        <v>46</v>
      </c>
      <c r="I27" s="15">
        <v>3</v>
      </c>
      <c r="J27" s="15">
        <v>23</v>
      </c>
      <c r="K27" s="15">
        <f ca="1">ROW(K27)-(ROW(F14)+MATCH(F27,OFFSET(F14,1,0,C34,1),0))+1</f>
        <v>6</v>
      </c>
      <c r="L27" s="76">
        <f>IF(D27="M",IF(C36&lt;&gt;"",IF(K27&lt;=C36,J27,0),IF(K27&gt;0,J27,0)),IF(C37&lt;&gt;"",IF(K27&lt;=C37,J27,0),IF(K27&gt;0,J27,0)))</f>
        <v>23</v>
      </c>
    </row>
    <row r="28" spans="1:12" ht="12.75" customHeight="1">
      <c r="A28" s="18" t="s">
        <v>64</v>
      </c>
      <c r="B28" s="17" t="s">
        <v>93</v>
      </c>
      <c r="C28" s="17" t="s">
        <v>92</v>
      </c>
      <c r="D28" s="16" t="s">
        <v>162</v>
      </c>
      <c r="E28" s="26">
        <v>78.6</v>
      </c>
      <c r="F28" s="16" t="s">
        <v>166</v>
      </c>
      <c r="G28" s="15">
        <v>198</v>
      </c>
      <c r="H28" s="15">
        <v>189</v>
      </c>
      <c r="I28" s="15">
        <v>4</v>
      </c>
      <c r="J28" s="15">
        <v>22</v>
      </c>
      <c r="K28" s="15">
        <f ca="1">ROW(K28)-(ROW(F14)+MATCH(F28,OFFSET(F14,1,0,C34,1),0))+1</f>
        <v>7</v>
      </c>
      <c r="L28" s="76">
        <f>IF(D28="M",IF(C36&lt;&gt;"",IF(K28&lt;=C36,J28,0),IF(K28&gt;0,J28,0)),IF(C37&lt;&gt;"",IF(K28&lt;=C37,J28,0),IF(K28&gt;0,J28,0)))</f>
        <v>22</v>
      </c>
    </row>
    <row r="29" spans="1:12" ht="12.75" customHeight="1">
      <c r="A29" s="18" t="s">
        <v>64</v>
      </c>
      <c r="B29" s="17" t="s">
        <v>111</v>
      </c>
      <c r="C29" s="17" t="s">
        <v>110</v>
      </c>
      <c r="D29" s="16" t="s">
        <v>162</v>
      </c>
      <c r="E29" s="26">
        <v>88.2</v>
      </c>
      <c r="F29" s="16" t="s">
        <v>166</v>
      </c>
      <c r="G29" s="15">
        <v>0</v>
      </c>
      <c r="H29" s="15">
        <v>0</v>
      </c>
      <c r="I29" s="15">
        <v>0</v>
      </c>
      <c r="J29" s="15">
        <v>0</v>
      </c>
      <c r="K29" s="15">
        <f ca="1">ROW(K29)-(ROW(F14)+MATCH(F29,OFFSET(F14,1,0,C34,1),0))+1</f>
        <v>8</v>
      </c>
      <c r="L29" s="76">
        <f>IF(D29="M",IF(C36&lt;&gt;"",IF(K29&lt;=C36,J29,0),IF(K29&gt;0,J29,0)),IF(C37&lt;&gt;"",IF(K29&lt;=C37,J29,0),IF(K29&gt;0,J29,0)))</f>
        <v>0</v>
      </c>
    </row>
    <row r="30" spans="1:12" ht="12.75" customHeight="1">
      <c r="A30" s="18" t="s">
        <v>104</v>
      </c>
      <c r="B30" s="17" t="s">
        <v>103</v>
      </c>
      <c r="C30" s="17" t="s">
        <v>102</v>
      </c>
      <c r="D30" s="16" t="s">
        <v>162</v>
      </c>
      <c r="E30" s="26">
        <v>80.2</v>
      </c>
      <c r="F30" s="16" t="s">
        <v>167</v>
      </c>
      <c r="G30" s="15">
        <v>168</v>
      </c>
      <c r="H30" s="15">
        <v>168</v>
      </c>
      <c r="I30" s="15">
        <v>6</v>
      </c>
      <c r="J30" s="15">
        <v>20</v>
      </c>
      <c r="K30" s="15">
        <f ca="1">ROW(K30)-(ROW(F14)+MATCH(F30,OFFSET(F14,1,0,C34,1),0))+1</f>
        <v>1</v>
      </c>
      <c r="L30" s="76">
        <f>IF(D30="M",IF(C36&lt;&gt;"",IF(K30&lt;=C36,J30,0),IF(K30&gt;0,J30,0)),IF(C37&lt;&gt;"",IF(K30&lt;=C37,J30,0),IF(K30&gt;0,J30,0)))</f>
        <v>20</v>
      </c>
    </row>
    <row r="31" spans="1:12" ht="12.75" customHeight="1">
      <c r="A31" s="18" t="s">
        <v>101</v>
      </c>
      <c r="B31" s="17" t="s">
        <v>100</v>
      </c>
      <c r="C31" s="17" t="s">
        <v>99</v>
      </c>
      <c r="D31" s="16" t="s">
        <v>162</v>
      </c>
      <c r="E31" s="26">
        <v>75.5</v>
      </c>
      <c r="F31" s="16" t="s">
        <v>168</v>
      </c>
      <c r="G31" s="15">
        <v>177</v>
      </c>
      <c r="H31" s="15">
        <v>170</v>
      </c>
      <c r="I31" s="15">
        <v>5</v>
      </c>
      <c r="J31" s="15">
        <v>21</v>
      </c>
      <c r="K31" s="15">
        <f ca="1">ROW(K31)-(ROW(F14)+MATCH(F31,OFFSET(F14,1,0,C34,1),0))+1</f>
        <v>1</v>
      </c>
      <c r="L31" s="76">
        <f>IF(D31="M",IF(C36&lt;&gt;"",IF(K31&lt;=C36,J31,0),IF(K31&gt;0,J31,0)),IF(C37&lt;&gt;"",IF(K31&lt;=C37,J31,0),IF(K31&gt;0,J31,0)))</f>
        <v>21</v>
      </c>
    </row>
    <row r="32" spans="1:12" ht="12.75" customHeight="1">
      <c r="A32" s="18" t="s">
        <v>97</v>
      </c>
      <c r="B32" s="17" t="s">
        <v>96</v>
      </c>
      <c r="C32" s="17" t="s">
        <v>95</v>
      </c>
      <c r="D32" s="16" t="s">
        <v>162</v>
      </c>
      <c r="E32" s="26">
        <v>77.6</v>
      </c>
      <c r="F32" s="16" t="s">
        <v>169</v>
      </c>
      <c r="G32" s="15">
        <v>198</v>
      </c>
      <c r="H32" s="15">
        <v>191</v>
      </c>
      <c r="I32" s="15">
        <v>3</v>
      </c>
      <c r="J32" s="15">
        <v>23</v>
      </c>
      <c r="K32" s="15">
        <f ca="1">ROW(K32)-(ROW(F14)+MATCH(F32,OFFSET(F14,1,0,C34,1),0))+1</f>
        <v>1</v>
      </c>
      <c r="L32" s="76">
        <f>IF(D32="M",IF(C36&lt;&gt;"",IF(K32&lt;=C36,J32,0),IF(K32&gt;0,J32,0)),IF(C37&lt;&gt;"",IF(K32&lt;=C37,J32,0),IF(K32&gt;0,J32,0)))</f>
        <v>23</v>
      </c>
    </row>
    <row r="33" spans="1:12" ht="12.75" customHeight="1">
      <c r="A33" s="10"/>
      <c r="B33" s="12">
        <f ca="1">IF(A33&gt;0,SUMIF(OFFSET($A$15,0,0,$C$34,1),A33,OFFSET($A$15,0,9,$C$34,1)),"")</f>
      </c>
      <c r="C33" s="10">
        <f ca="1">IF(A33&gt;0,RANK(B33,OFFSET(A$4,0,0,#REF!,2)),"")</f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3" ht="12.75" customHeight="1">
      <c r="A34" t="s">
        <v>170</v>
      </c>
      <c r="C34">
        <v>18</v>
      </c>
    </row>
    <row r="35" spans="1:3" ht="12.75" customHeight="1">
      <c r="A35" s="4" t="s">
        <v>171</v>
      </c>
      <c r="B35" s="5"/>
      <c r="C35">
        <v>7</v>
      </c>
    </row>
    <row r="36" spans="1:3" ht="12.75" customHeight="1">
      <c r="A36" t="s">
        <v>172</v>
      </c>
      <c r="C36">
        <v>10</v>
      </c>
    </row>
    <row r="37" ht="12.75" customHeight="1"/>
    <row r="38" ht="12.75" customHeight="1"/>
    <row r="39" ht="12.75" customHeight="1"/>
    <row r="40" ht="12.75" customHeight="1"/>
    <row r="41" ht="12.75" customHeight="1"/>
  </sheetData>
  <sheetProtection selectLockedCells="1" selectUnlockedCells="1"/>
  <dataValidations count="1">
    <dataValidation type="decimal" allowBlank="1" showErrorMessage="1" sqref="G6">
      <formula1>0</formula1>
      <formula2>200</formula2>
    </dataValidation>
  </dataValidations>
  <printOptions horizontalCentered="1" vertic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2" r:id="rId1"/>
  <headerFooter alignWithMargins="0">
    <oddHeader>&amp;LTeam Ranking (Custom)&amp;C&amp;RMen</oddHeader>
    <oddFooter>&amp;R&amp;P</oddFooter>
  </headerFooter>
  <colBreaks count="1" manualBreakCount="1">
    <brk id="18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="115" zoomScaleNormal="115" zoomScalePageLayoutView="0" workbookViewId="0" topLeftCell="A1">
      <selection activeCell="A3" sqref="A3"/>
    </sheetView>
  </sheetViews>
  <sheetFormatPr defaultColWidth="11.421875" defaultRowHeight="12.75"/>
  <cols>
    <col min="1" max="1" width="9.421875" style="0" customWidth="1"/>
    <col min="2" max="2" width="18.28125" style="0" customWidth="1"/>
    <col min="3" max="3" width="15.8515625" style="0" customWidth="1"/>
    <col min="4" max="4" width="11.00390625" style="0" customWidth="1"/>
    <col min="5" max="5" width="11.421875" style="0" customWidth="1"/>
    <col min="6" max="6" width="8.7109375" style="0" customWidth="1"/>
    <col min="7" max="7" width="11.421875" style="0" customWidth="1"/>
    <col min="8" max="12" width="11.421875" style="4" customWidth="1"/>
    <col min="13" max="13" width="3.57421875" style="0" customWidth="1"/>
  </cols>
  <sheetData>
    <row r="1" spans="1:11" ht="12.75">
      <c r="A1" s="19" t="s">
        <v>188</v>
      </c>
      <c r="B1" s="3"/>
      <c r="C1" s="3"/>
      <c r="H1"/>
      <c r="I1"/>
      <c r="J1"/>
      <c r="K1"/>
    </row>
    <row r="2" spans="8:11" ht="13.5" thickBot="1">
      <c r="H2"/>
      <c r="I2"/>
      <c r="J2"/>
      <c r="K2"/>
    </row>
    <row r="3" spans="1:4" s="8" customFormat="1" ht="13.5" thickBot="1">
      <c r="A3" s="53" t="s">
        <v>54</v>
      </c>
      <c r="B3" s="52" t="s">
        <v>154</v>
      </c>
      <c r="C3" s="52" t="s">
        <v>60</v>
      </c>
      <c r="D3" s="78" t="s">
        <v>174</v>
      </c>
    </row>
    <row r="4" spans="1:11" ht="12.75" customHeight="1">
      <c r="A4" s="51" t="s">
        <v>120</v>
      </c>
      <c r="B4" s="50">
        <f>IF(D4&gt;0,SUMIF(A14:A22,A4,L14:L22),0)</f>
        <v>0</v>
      </c>
      <c r="C4" s="50">
        <f ca="1">IF(D4&gt;0,RANK(B4,OFFSET(B3,1,0,C24,1)),"")</f>
      </c>
      <c r="D4" s="75">
        <f>COUNTIF(F14:F22,CONCATENATE(A4,"_F"))</f>
        <v>0</v>
      </c>
      <c r="H4"/>
      <c r="I4"/>
      <c r="J4"/>
      <c r="K4"/>
    </row>
    <row r="5" spans="1:11" ht="12.75" customHeight="1">
      <c r="A5" s="51" t="s">
        <v>69</v>
      </c>
      <c r="B5" s="50">
        <f>IF(D5&gt;0,SUMIF(A14:A22,A5,L14:L22),0)</f>
        <v>0</v>
      </c>
      <c r="C5" s="50">
        <f ca="1">IF(D5&gt;0,RANK(B5,OFFSET(B3,1,0,C24,1)),"")</f>
      </c>
      <c r="D5" s="75">
        <f>COUNTIF(F14:F22,CONCATENATE(A5,"_F"))</f>
        <v>0</v>
      </c>
      <c r="H5"/>
      <c r="I5"/>
      <c r="J5"/>
      <c r="K5"/>
    </row>
    <row r="6" spans="1:11" ht="12.75" customHeight="1">
      <c r="A6" s="51" t="s">
        <v>11</v>
      </c>
      <c r="B6" s="50">
        <f>IF(D6&gt;0,SUMIF(A14:A22,A6,L14:L22),0)</f>
        <v>0</v>
      </c>
      <c r="C6" s="50">
        <f ca="1">IF(D6&gt;0,RANK(B6,OFFSET(B3,1,0,C24,1)),"")</f>
      </c>
      <c r="D6" s="75">
        <f>COUNTIF(F14:F22,CONCATENATE(A6,"_F"))</f>
        <v>0</v>
      </c>
      <c r="H6"/>
      <c r="I6"/>
      <c r="J6"/>
      <c r="K6"/>
    </row>
    <row r="7" spans="1:11" ht="12.75" customHeight="1">
      <c r="A7" s="51" t="s">
        <v>64</v>
      </c>
      <c r="B7" s="50">
        <f>IF(D7&gt;0,SUMIF(A14:A22,A7,L14:L22),0)</f>
        <v>192.99874</v>
      </c>
      <c r="C7" s="50">
        <f ca="1">IF(D7&gt;0,RANK(B7,OFFSET(B3,1,0,C24,1)),"")</f>
        <v>1</v>
      </c>
      <c r="D7" s="75">
        <f>COUNTIF(F14:F22,CONCATENATE(A7,"_F"))</f>
        <v>7</v>
      </c>
      <c r="H7"/>
      <c r="I7"/>
      <c r="J7"/>
      <c r="K7"/>
    </row>
    <row r="8" spans="1:11" ht="12.75" customHeight="1">
      <c r="A8" s="51" t="s">
        <v>104</v>
      </c>
      <c r="B8" s="50">
        <f>IF(D8&gt;0,SUMIF(A14:A22,A8,L14:L22),0)</f>
        <v>0</v>
      </c>
      <c r="C8" s="50">
        <f ca="1">IF(D8&gt;0,RANK(B8,OFFSET(B3,1,0,C24,1)),"")</f>
      </c>
      <c r="D8" s="75">
        <f>COUNTIF(F14:F22,CONCATENATE(A8,"_F"))</f>
        <v>0</v>
      </c>
      <c r="H8"/>
      <c r="I8"/>
      <c r="J8"/>
      <c r="K8"/>
    </row>
    <row r="9" spans="1:11" ht="12.75" customHeight="1" thickBot="1">
      <c r="A9" s="51" t="s">
        <v>101</v>
      </c>
      <c r="B9" s="50">
        <f>IF(D9&gt;0,SUMIF(A14:A22,A9,L14:L22),0)</f>
        <v>0</v>
      </c>
      <c r="C9" s="50">
        <f ca="1">IF(D9&gt;0,RANK(B9,OFFSET(B3,1,0,C24,1)),"")</f>
      </c>
      <c r="D9" s="75">
        <f>COUNTIF(F14:F22,CONCATENATE(A9,"_F"))</f>
        <v>0</v>
      </c>
      <c r="H9"/>
      <c r="I9"/>
      <c r="J9"/>
      <c r="K9"/>
    </row>
    <row r="10" spans="1:11" ht="12.75" customHeight="1" thickBot="1">
      <c r="A10" s="51" t="s">
        <v>97</v>
      </c>
      <c r="B10" s="50">
        <f>IF(D10&gt;0,SUMIF(A14:A22,A10,L14:L22),0)</f>
        <v>0</v>
      </c>
      <c r="C10" s="50">
        <f ca="1">IF(D10&gt;0,RANK(B10,OFFSET(B3,1,0,C24,1)),"")</f>
      </c>
      <c r="D10" s="75">
        <f>COUNTIF(F14:F22,CONCATENATE(A10,"_F"))</f>
        <v>0</v>
      </c>
      <c r="H10"/>
      <c r="I10"/>
      <c r="J10"/>
      <c r="K10"/>
    </row>
    <row r="11" spans="1:11" ht="12.75" customHeight="1">
      <c r="A11" s="10"/>
      <c r="B11" s="12"/>
      <c r="C11" s="10"/>
      <c r="D11" s="10"/>
      <c r="H11"/>
      <c r="I11"/>
      <c r="J11"/>
      <c r="K11"/>
    </row>
    <row r="12" spans="1:11" ht="12.75" customHeight="1">
      <c r="A12" s="3" t="s">
        <v>156</v>
      </c>
      <c r="B12" s="3"/>
      <c r="C12" s="3"/>
      <c r="H12"/>
      <c r="I12"/>
      <c r="J12"/>
      <c r="K12"/>
    </row>
    <row r="13" spans="8:11" ht="13.5" customHeight="1" thickBot="1">
      <c r="H13"/>
      <c r="I13"/>
      <c r="J13"/>
      <c r="K13"/>
    </row>
    <row r="14" spans="1:12" ht="64.5" customHeight="1">
      <c r="A14" s="77" t="s">
        <v>54</v>
      </c>
      <c r="B14" s="49" t="s">
        <v>50</v>
      </c>
      <c r="C14" s="49" t="s">
        <v>51</v>
      </c>
      <c r="D14" s="49" t="s">
        <v>157</v>
      </c>
      <c r="E14" s="49" t="s">
        <v>53</v>
      </c>
      <c r="F14" s="49" t="s">
        <v>54</v>
      </c>
      <c r="G14" s="9" t="s">
        <v>58</v>
      </c>
      <c r="H14" s="9" t="s">
        <v>184</v>
      </c>
      <c r="I14" s="9" t="s">
        <v>186</v>
      </c>
      <c r="J14" s="9" t="s">
        <v>187</v>
      </c>
      <c r="K14" s="9" t="s">
        <v>160</v>
      </c>
      <c r="L14" s="48" t="s">
        <v>161</v>
      </c>
    </row>
    <row r="15" spans="1:12" ht="12.75" customHeight="1">
      <c r="A15" s="18" t="s">
        <v>64</v>
      </c>
      <c r="B15" s="17" t="s">
        <v>148</v>
      </c>
      <c r="C15" s="17" t="s">
        <v>147</v>
      </c>
      <c r="D15" s="16" t="s">
        <v>175</v>
      </c>
      <c r="E15" s="26">
        <v>75.3</v>
      </c>
      <c r="F15" s="16" t="s">
        <v>176</v>
      </c>
      <c r="G15" s="15">
        <v>62</v>
      </c>
      <c r="H15" s="15">
        <v>57</v>
      </c>
      <c r="I15" s="15">
        <v>1</v>
      </c>
      <c r="J15" s="15">
        <f aca="true" t="shared" si="0" ref="J15:J21">IF(I15&gt;0,IF(I15=1,28,IF(I15=2,25,26-I15)),0)-(ROW(H15)/100000)</f>
        <v>27.99985</v>
      </c>
      <c r="K15" s="15">
        <f ca="1">ROW(K15)-(ROW(F14)+MATCH(F15,OFFSET(F14,1,0,C23,1),0))+1</f>
        <v>1</v>
      </c>
      <c r="L15" s="76">
        <f>IF(D15="M",IF(C25&lt;&gt;"",IF(K15&lt;=C25,J15,0),IF(K15&gt;0,J15,0)),IF(C26&lt;&gt;"",IF(K15&lt;=C26,J15,0),IF(K15&gt;0,J15,0)))</f>
        <v>27.99985</v>
      </c>
    </row>
    <row r="16" spans="1:12" ht="12.75" customHeight="1">
      <c r="A16" s="18" t="s">
        <v>64</v>
      </c>
      <c r="B16" s="17" t="s">
        <v>131</v>
      </c>
      <c r="C16" s="17" t="s">
        <v>130</v>
      </c>
      <c r="D16" s="16" t="s">
        <v>175</v>
      </c>
      <c r="E16" s="26">
        <v>43.3</v>
      </c>
      <c r="F16" s="16" t="s">
        <v>176</v>
      </c>
      <c r="G16" s="15">
        <v>71</v>
      </c>
      <c r="H16" s="15">
        <v>68</v>
      </c>
      <c r="I16" s="15">
        <v>1</v>
      </c>
      <c r="J16" s="15">
        <f t="shared" si="0"/>
        <v>27.99984</v>
      </c>
      <c r="K16" s="15">
        <f ca="1">ROW(K16)-(ROW(F14)+MATCH(F16,OFFSET(F14,1,0,C23,1),0))+1</f>
        <v>2</v>
      </c>
      <c r="L16" s="76">
        <f>IF(D16="M",IF(C25&lt;&gt;"",IF(K16&lt;=C25,J16,0),IF(K16&gt;0,J16,0)),IF(C26&lt;&gt;"",IF(K16&lt;=C26,J16,0),IF(K16&gt;0,J16,0)))</f>
        <v>27.99984</v>
      </c>
    </row>
    <row r="17" spans="1:12" ht="12.75" customHeight="1">
      <c r="A17" s="18" t="s">
        <v>64</v>
      </c>
      <c r="B17" s="17" t="s">
        <v>151</v>
      </c>
      <c r="C17" s="17" t="s">
        <v>150</v>
      </c>
      <c r="D17" s="16" t="s">
        <v>175</v>
      </c>
      <c r="E17" s="26">
        <v>76.1</v>
      </c>
      <c r="F17" s="16" t="s">
        <v>176</v>
      </c>
      <c r="G17" s="15">
        <v>122</v>
      </c>
      <c r="H17" s="15">
        <v>119</v>
      </c>
      <c r="I17" s="15">
        <v>1</v>
      </c>
      <c r="J17" s="15">
        <f t="shared" si="0"/>
        <v>27.99983</v>
      </c>
      <c r="K17" s="15">
        <f ca="1">ROW(K17)-(ROW(F14)+MATCH(F17,OFFSET(F14,1,0,C23,1),0))+1</f>
        <v>3</v>
      </c>
      <c r="L17" s="76">
        <f>IF(D17="M",IF(C25&lt;&gt;"",IF(K17&lt;=C25,J17,0),IF(K17&gt;0,J17,0)),IF(C26&lt;&gt;"",IF(K17&lt;=C26,J17,0),IF(K17&gt;0,J17,0)))</f>
        <v>27.99983</v>
      </c>
    </row>
    <row r="18" spans="1:12" ht="12.75" customHeight="1">
      <c r="A18" s="18" t="s">
        <v>64</v>
      </c>
      <c r="B18" s="17" t="s">
        <v>134</v>
      </c>
      <c r="C18" s="17" t="s">
        <v>87</v>
      </c>
      <c r="D18" s="16" t="s">
        <v>175</v>
      </c>
      <c r="E18" s="26">
        <v>46</v>
      </c>
      <c r="F18" s="16" t="s">
        <v>176</v>
      </c>
      <c r="G18" s="15">
        <v>75</v>
      </c>
      <c r="H18" s="15">
        <v>68</v>
      </c>
      <c r="I18" s="15">
        <v>1</v>
      </c>
      <c r="J18" s="15">
        <f t="shared" si="0"/>
        <v>27.99982</v>
      </c>
      <c r="K18" s="15">
        <f ca="1">ROW(K18)-(ROW(F14)+MATCH(F18,OFFSET(F14,1,0,C23,1),0))+1</f>
        <v>4</v>
      </c>
      <c r="L18" s="76">
        <f>IF(D18="M",IF(C25&lt;&gt;"",IF(K18&lt;=C25,J18,0),IF(K18&gt;0,J18,0)),IF(C26&lt;&gt;"",IF(K18&lt;=C26,J18,0),IF(K18&gt;0,J18,0)))</f>
        <v>27.99982</v>
      </c>
    </row>
    <row r="19" spans="1:12" ht="12.75" customHeight="1">
      <c r="A19" s="18" t="s">
        <v>64</v>
      </c>
      <c r="B19" s="17" t="s">
        <v>137</v>
      </c>
      <c r="C19" s="17" t="s">
        <v>136</v>
      </c>
      <c r="D19" s="16" t="s">
        <v>175</v>
      </c>
      <c r="E19" s="26">
        <v>58.8</v>
      </c>
      <c r="F19" s="16" t="s">
        <v>176</v>
      </c>
      <c r="G19" s="15">
        <v>101</v>
      </c>
      <c r="H19" s="15">
        <v>94</v>
      </c>
      <c r="I19" s="15">
        <v>1</v>
      </c>
      <c r="J19" s="15">
        <f t="shared" si="0"/>
        <v>27.99981</v>
      </c>
      <c r="K19" s="15">
        <f ca="1">ROW(K19)-(ROW(F14)+MATCH(F19,OFFSET(F14,1,0,C23,1),0))+1</f>
        <v>5</v>
      </c>
      <c r="L19" s="76">
        <f>IF(D19="M",IF(C25&lt;&gt;"",IF(K19&lt;=C25,J19,0),IF(K19&gt;0,J19,0)),IF(C26&lt;&gt;"",IF(K19&lt;=C26,J19,0),IF(K19&gt;0,J19,0)))</f>
        <v>27.99981</v>
      </c>
    </row>
    <row r="20" spans="1:12" ht="12.75" customHeight="1">
      <c r="A20" s="18" t="s">
        <v>64</v>
      </c>
      <c r="B20" s="17" t="s">
        <v>141</v>
      </c>
      <c r="C20" s="17" t="s">
        <v>140</v>
      </c>
      <c r="D20" s="16" t="s">
        <v>175</v>
      </c>
      <c r="E20" s="26">
        <v>70.5</v>
      </c>
      <c r="F20" s="16" t="s">
        <v>176</v>
      </c>
      <c r="G20" s="15">
        <v>123</v>
      </c>
      <c r="H20" s="15">
        <v>120</v>
      </c>
      <c r="I20" s="15">
        <v>1</v>
      </c>
      <c r="J20" s="15">
        <f t="shared" si="0"/>
        <v>27.9998</v>
      </c>
      <c r="K20" s="15">
        <f ca="1">ROW(K20)-(ROW(F14)+MATCH(F20,OFFSET(F14,1,0,C23,1),0))+1</f>
        <v>6</v>
      </c>
      <c r="L20" s="76">
        <f>IF(D20="M",IF(C25&lt;&gt;"",IF(K20&lt;=C25,J20,0),IF(K20&gt;0,J20,0)),IF(C26&lt;&gt;"",IF(K20&lt;=C26,J20,0),IF(K20&gt;0,J20,0)))</f>
        <v>27.9998</v>
      </c>
    </row>
    <row r="21" spans="1:12" ht="12.75" customHeight="1">
      <c r="A21" s="18" t="s">
        <v>64</v>
      </c>
      <c r="B21" s="17" t="s">
        <v>144</v>
      </c>
      <c r="C21" s="17" t="s">
        <v>143</v>
      </c>
      <c r="D21" s="16" t="s">
        <v>175</v>
      </c>
      <c r="E21" s="26">
        <v>71</v>
      </c>
      <c r="F21" s="16" t="s">
        <v>176</v>
      </c>
      <c r="G21" s="15">
        <v>107</v>
      </c>
      <c r="H21" s="15">
        <v>98</v>
      </c>
      <c r="I21" s="15">
        <v>2</v>
      </c>
      <c r="J21" s="15">
        <f t="shared" si="0"/>
        <v>24.99979</v>
      </c>
      <c r="K21" s="15">
        <f ca="1">ROW(K21)-(ROW(F14)+MATCH(F21,OFFSET(F14,1,0,C23,1),0))+1</f>
        <v>7</v>
      </c>
      <c r="L21" s="76">
        <f>IF(D21="M",IF(C25&lt;&gt;"",IF(K21&lt;=C25,J21,0),IF(K21&gt;0,J21,0)),IF(C26&lt;&gt;"",IF(K21&lt;=C26,J21,0),IF(K21&gt;0,J21,0)))</f>
        <v>24.99979</v>
      </c>
    </row>
    <row r="22" spans="1:18" ht="12.75" customHeight="1">
      <c r="A22" s="10"/>
      <c r="B22" s="12">
        <f ca="1">IF(A22&gt;0,SUMIF(OFFSET($A$15,0,0,$C$23,1),A22,OFFSET($A$15,0,9,$C$23,1)),"")</f>
      </c>
      <c r="C22" s="10">
        <f ca="1">IF(A22&gt;0,RANK(B22,OFFSET(A$4,0,0,#REF!,2)),"")</f>
      </c>
      <c r="D22" s="10"/>
      <c r="E22" s="10"/>
      <c r="F22" s="10"/>
      <c r="G22" s="10"/>
      <c r="H22" s="10"/>
      <c r="I22" s="10"/>
      <c r="J22" s="10"/>
      <c r="K22" s="10"/>
      <c r="L22" s="10"/>
      <c r="M22" s="4"/>
      <c r="N22" s="4"/>
      <c r="O22" s="4"/>
      <c r="P22" s="4"/>
      <c r="Q22" s="4"/>
      <c r="R22" s="4"/>
    </row>
    <row r="23" spans="1:19" ht="12.75" customHeight="1">
      <c r="A23" t="s">
        <v>170</v>
      </c>
      <c r="C23">
        <v>7</v>
      </c>
      <c r="H23"/>
      <c r="I23"/>
      <c r="J23"/>
      <c r="K23"/>
      <c r="L23"/>
      <c r="M23" s="4"/>
      <c r="N23" s="4"/>
      <c r="O23" s="4"/>
      <c r="P23" s="4"/>
      <c r="Q23" s="4"/>
      <c r="R23" s="4"/>
      <c r="S23" s="4"/>
    </row>
    <row r="24" spans="1:19" ht="12.75" customHeight="1">
      <c r="A24" s="4" t="s">
        <v>171</v>
      </c>
      <c r="B24" s="5"/>
      <c r="C24">
        <v>7</v>
      </c>
      <c r="H24"/>
      <c r="I24"/>
      <c r="J24"/>
      <c r="K24"/>
      <c r="L24"/>
      <c r="M24" s="4"/>
      <c r="N24" s="4"/>
      <c r="O24" s="4"/>
      <c r="P24" s="4"/>
      <c r="Q24" s="4"/>
      <c r="R24" s="4"/>
      <c r="S24" s="4"/>
    </row>
    <row r="25" spans="8:19" ht="12.75" customHeight="1">
      <c r="H25"/>
      <c r="I25"/>
      <c r="J25"/>
      <c r="K25"/>
      <c r="L25"/>
      <c r="M25" s="4"/>
      <c r="N25" s="4"/>
      <c r="O25" s="4"/>
      <c r="P25" s="4"/>
      <c r="Q25" s="4"/>
      <c r="R25" s="4"/>
      <c r="S25" s="4"/>
    </row>
    <row r="26" spans="1:19" ht="12.75" customHeight="1">
      <c r="A26" t="s">
        <v>177</v>
      </c>
      <c r="C26">
        <v>10</v>
      </c>
      <c r="H26"/>
      <c r="I26"/>
      <c r="J26"/>
      <c r="K26"/>
      <c r="L26"/>
      <c r="M26" s="4"/>
      <c r="N26" s="4"/>
      <c r="O26" s="4"/>
      <c r="P26" s="4"/>
      <c r="Q26" s="4"/>
      <c r="R26" s="4"/>
      <c r="S26" s="4"/>
    </row>
    <row r="27" ht="12.75" customHeight="1"/>
    <row r="28" ht="12.75" customHeight="1"/>
    <row r="29" ht="12.75" customHeight="1"/>
    <row r="30" ht="12.75" customHeight="1"/>
    <row r="31" ht="12.75" customHeight="1"/>
  </sheetData>
  <sheetProtection selectLockedCells="1" selectUnlockedCells="1"/>
  <dataValidations count="1">
    <dataValidation type="decimal" allowBlank="1" showErrorMessage="1" sqref="G6">
      <formula1>0</formula1>
      <formula2>200</formula2>
    </dataValidation>
  </dataValidations>
  <printOptions horizontalCentered="1" vertic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6" r:id="rId1"/>
  <headerFooter alignWithMargins="0">
    <oddHeader>&amp;LTeam Ranking (Custom)&amp;C&amp;RWomen</oddHeader>
    <oddFooter>&amp;R&amp;P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6"/>
  <sheetViews>
    <sheetView showGridLines="0" zoomScalePageLayoutView="0" workbookViewId="0" topLeftCell="A1">
      <selection activeCell="A1" sqref="A1:A2"/>
    </sheetView>
  </sheetViews>
  <sheetFormatPr defaultColWidth="11.421875" defaultRowHeight="12.75"/>
  <cols>
    <col min="1" max="1" width="4.57421875" style="0" customWidth="1"/>
    <col min="2" max="2" width="22.421875" style="0" customWidth="1"/>
    <col min="3" max="3" width="17.421875" style="0" customWidth="1"/>
    <col min="4" max="4" width="11.421875" style="1" hidden="1" customWidth="1"/>
    <col min="5" max="5" width="9.7109375" style="1" customWidth="1"/>
    <col min="6" max="6" width="7.00390625" style="1" customWidth="1"/>
    <col min="7" max="7" width="7.140625" style="2" customWidth="1"/>
    <col min="8" max="8" width="12.00390625" style="1" customWidth="1"/>
    <col min="9" max="9" width="5.8515625" style="1" customWidth="1"/>
    <col min="10" max="10" width="6.57421875" style="1" customWidth="1"/>
    <col min="11" max="11" width="6.28125" style="1" customWidth="1"/>
    <col min="12" max="12" width="6.140625" style="1" customWidth="1"/>
    <col min="13" max="13" width="6.140625" style="0" customWidth="1"/>
    <col min="14" max="14" width="7.00390625" style="27" customWidth="1"/>
    <col min="15" max="15" width="6.7109375" style="1" customWidth="1"/>
    <col min="16" max="16" width="6.421875" style="1" customWidth="1"/>
    <col min="17" max="17" width="6.57421875" style="1" customWidth="1"/>
    <col min="18" max="18" width="6.28125" style="1" customWidth="1"/>
    <col min="19" max="19" width="6.28125" style="0" customWidth="1"/>
    <col min="20" max="20" width="6.8515625" style="1" customWidth="1"/>
    <col min="21" max="21" width="0.9921875" style="0" customWidth="1"/>
  </cols>
  <sheetData>
    <row r="1" spans="1:20" ht="15" customHeight="1">
      <c r="A1" s="89" t="s">
        <v>49</v>
      </c>
      <c r="B1" s="91" t="s">
        <v>50</v>
      </c>
      <c r="C1" s="93" t="s">
        <v>51</v>
      </c>
      <c r="D1" s="95" t="s">
        <v>2</v>
      </c>
      <c r="E1" s="83" t="s">
        <v>52</v>
      </c>
      <c r="F1" s="83" t="s">
        <v>53</v>
      </c>
      <c r="G1" s="83" t="s">
        <v>54</v>
      </c>
      <c r="H1" s="83" t="s">
        <v>55</v>
      </c>
      <c r="I1" s="85" t="s">
        <v>56</v>
      </c>
      <c r="J1" s="86"/>
      <c r="K1" s="86"/>
      <c r="L1" s="86"/>
      <c r="M1" s="86"/>
      <c r="N1" s="85" t="s">
        <v>57</v>
      </c>
      <c r="O1" s="86"/>
      <c r="P1" s="86"/>
      <c r="Q1" s="86"/>
      <c r="R1" s="86"/>
      <c r="S1" s="87" t="s">
        <v>58</v>
      </c>
      <c r="T1" s="88"/>
    </row>
    <row r="2" spans="1:20" s="1" customFormat="1" ht="15" customHeight="1">
      <c r="A2" s="90"/>
      <c r="B2" s="92"/>
      <c r="C2" s="94"/>
      <c r="D2" s="96"/>
      <c r="E2" s="84"/>
      <c r="F2" s="84"/>
      <c r="G2" s="84"/>
      <c r="H2" s="84"/>
      <c r="I2" s="38">
        <v>1</v>
      </c>
      <c r="J2" s="20">
        <v>2</v>
      </c>
      <c r="K2" s="20">
        <v>3</v>
      </c>
      <c r="L2" s="37" t="s">
        <v>59</v>
      </c>
      <c r="M2" s="66" t="s">
        <v>60</v>
      </c>
      <c r="N2" s="20">
        <v>1</v>
      </c>
      <c r="O2" s="20">
        <v>2</v>
      </c>
      <c r="P2" s="20">
        <v>3</v>
      </c>
      <c r="Q2" s="37" t="s">
        <v>59</v>
      </c>
      <c r="R2" s="66" t="s">
        <v>60</v>
      </c>
      <c r="S2" s="36" t="s">
        <v>58</v>
      </c>
      <c r="T2" s="66" t="s">
        <v>60</v>
      </c>
    </row>
    <row r="3" spans="1:11" ht="7.5" customHeight="1">
      <c r="A3" s="67"/>
      <c r="B3" s="67"/>
      <c r="C3" s="67"/>
      <c r="D3" s="67"/>
      <c r="E3" s="67"/>
      <c r="F3" s="67"/>
      <c r="G3" s="67"/>
      <c r="H3" s="67"/>
      <c r="I3" s="67"/>
      <c r="J3" s="68"/>
      <c r="K3" s="69"/>
    </row>
    <row r="4" spans="1:23" s="22" customFormat="1" ht="21.75" customHeight="1">
      <c r="A4" s="70" t="s">
        <v>61</v>
      </c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3"/>
      <c r="U4" s="1"/>
      <c r="V4" s="1"/>
      <c r="W4" s="1"/>
    </row>
    <row r="5" spans="1:20" ht="21" customHeight="1">
      <c r="A5" s="35">
        <v>0</v>
      </c>
      <c r="B5" s="34" t="s">
        <v>62</v>
      </c>
      <c r="C5" s="34" t="s">
        <v>63</v>
      </c>
      <c r="D5" s="21"/>
      <c r="E5" s="32" t="s">
        <v>61</v>
      </c>
      <c r="F5" s="33">
        <v>54.9</v>
      </c>
      <c r="G5" s="32" t="s">
        <v>64</v>
      </c>
      <c r="H5" s="31" t="s">
        <v>65</v>
      </c>
      <c r="I5" s="30">
        <v>26</v>
      </c>
      <c r="J5" s="30">
        <v>29</v>
      </c>
      <c r="K5" s="30">
        <v>31</v>
      </c>
      <c r="L5" s="29">
        <v>31</v>
      </c>
      <c r="M5" s="65">
        <v>1</v>
      </c>
      <c r="N5" s="30">
        <v>42</v>
      </c>
      <c r="O5" s="30">
        <v>45</v>
      </c>
      <c r="P5" s="30">
        <v>46</v>
      </c>
      <c r="Q5" s="29">
        <v>46</v>
      </c>
      <c r="R5" s="65">
        <v>1</v>
      </c>
      <c r="S5" s="28">
        <v>77</v>
      </c>
      <c r="T5" s="64">
        <v>1</v>
      </c>
    </row>
    <row r="6" spans="1:11" ht="7.5" customHeight="1">
      <c r="A6" s="67"/>
      <c r="B6" s="67"/>
      <c r="C6" s="67"/>
      <c r="D6" s="67"/>
      <c r="E6" s="67"/>
      <c r="F6" s="67"/>
      <c r="G6" s="67"/>
      <c r="H6" s="67"/>
      <c r="I6" s="67"/>
      <c r="J6" s="68"/>
      <c r="K6" s="69"/>
    </row>
    <row r="7" spans="1:23" ht="21.75" customHeight="1">
      <c r="A7" s="70" t="s">
        <v>66</v>
      </c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3"/>
      <c r="U7" s="1"/>
      <c r="V7" s="1"/>
      <c r="W7" s="1"/>
    </row>
    <row r="8" spans="1:20" ht="21" customHeight="1">
      <c r="A8" s="35">
        <v>0</v>
      </c>
      <c r="B8" s="34" t="s">
        <v>67</v>
      </c>
      <c r="C8" s="34" t="s">
        <v>68</v>
      </c>
      <c r="D8" s="21"/>
      <c r="E8" s="32" t="s">
        <v>66</v>
      </c>
      <c r="F8" s="33">
        <v>58.5</v>
      </c>
      <c r="G8" s="32" t="s">
        <v>69</v>
      </c>
      <c r="H8" s="31" t="s">
        <v>70</v>
      </c>
      <c r="I8" s="30">
        <v>63</v>
      </c>
      <c r="J8" s="30">
        <v>67</v>
      </c>
      <c r="K8" s="30">
        <v>-70</v>
      </c>
      <c r="L8" s="29">
        <v>67</v>
      </c>
      <c r="M8" s="65">
        <v>1</v>
      </c>
      <c r="N8" s="30">
        <v>83</v>
      </c>
      <c r="O8" s="30">
        <v>87</v>
      </c>
      <c r="P8" s="30">
        <v>-91</v>
      </c>
      <c r="Q8" s="29">
        <v>87</v>
      </c>
      <c r="R8" s="65">
        <v>1</v>
      </c>
      <c r="S8" s="28">
        <v>154</v>
      </c>
      <c r="T8" s="64">
        <v>1</v>
      </c>
    </row>
    <row r="9" spans="1:20" ht="21" customHeight="1">
      <c r="A9" s="35">
        <v>0</v>
      </c>
      <c r="B9" s="34" t="s">
        <v>71</v>
      </c>
      <c r="C9" s="34" t="s">
        <v>72</v>
      </c>
      <c r="D9" s="21"/>
      <c r="E9" s="32" t="s">
        <v>66</v>
      </c>
      <c r="F9" s="33">
        <v>60.3</v>
      </c>
      <c r="G9" s="32" t="s">
        <v>11</v>
      </c>
      <c r="H9" s="31" t="s">
        <v>73</v>
      </c>
      <c r="I9" s="30">
        <v>60</v>
      </c>
      <c r="J9" s="30">
        <v>65</v>
      </c>
      <c r="K9" s="30">
        <v>67</v>
      </c>
      <c r="L9" s="29">
        <v>67</v>
      </c>
      <c r="M9" s="65">
        <v>2</v>
      </c>
      <c r="N9" s="30">
        <v>75</v>
      </c>
      <c r="O9" s="30">
        <v>80</v>
      </c>
      <c r="P9" s="30">
        <v>-82</v>
      </c>
      <c r="Q9" s="29">
        <v>80</v>
      </c>
      <c r="R9" s="65">
        <v>2</v>
      </c>
      <c r="S9" s="28">
        <v>147</v>
      </c>
      <c r="T9" s="64">
        <v>2</v>
      </c>
    </row>
    <row r="10" spans="1:20" ht="21" customHeight="1">
      <c r="A10" s="35">
        <v>0</v>
      </c>
      <c r="B10" s="34" t="s">
        <v>62</v>
      </c>
      <c r="C10" s="34" t="s">
        <v>74</v>
      </c>
      <c r="D10" s="21"/>
      <c r="E10" s="32" t="s">
        <v>66</v>
      </c>
      <c r="F10" s="33">
        <v>56.8</v>
      </c>
      <c r="G10" s="32" t="s">
        <v>64</v>
      </c>
      <c r="H10" s="31" t="s">
        <v>75</v>
      </c>
      <c r="I10" s="30">
        <v>18</v>
      </c>
      <c r="J10" s="30">
        <v>20</v>
      </c>
      <c r="K10" s="30">
        <v>21</v>
      </c>
      <c r="L10" s="29">
        <v>21</v>
      </c>
      <c r="M10" s="65">
        <v>3</v>
      </c>
      <c r="N10" s="30">
        <v>25</v>
      </c>
      <c r="O10" s="30">
        <v>27</v>
      </c>
      <c r="P10" s="30">
        <v>29</v>
      </c>
      <c r="Q10" s="29">
        <v>29</v>
      </c>
      <c r="R10" s="65">
        <v>3</v>
      </c>
      <c r="S10" s="28">
        <v>50</v>
      </c>
      <c r="T10" s="64">
        <v>3</v>
      </c>
    </row>
    <row r="11" spans="1:11" ht="7.5" customHeight="1">
      <c r="A11" s="67"/>
      <c r="B11" s="67"/>
      <c r="C11" s="67"/>
      <c r="D11" s="67"/>
      <c r="E11" s="67"/>
      <c r="F11" s="67"/>
      <c r="G11" s="67"/>
      <c r="H11" s="67"/>
      <c r="I11" s="67"/>
      <c r="J11" s="68"/>
      <c r="K11" s="69"/>
    </row>
    <row r="12" spans="1:23" ht="21.75" customHeight="1">
      <c r="A12" s="70" t="s">
        <v>76</v>
      </c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1"/>
      <c r="V12" s="1"/>
      <c r="W12" s="1"/>
    </row>
    <row r="13" spans="1:20" ht="21" customHeight="1">
      <c r="A13" s="35">
        <v>0</v>
      </c>
      <c r="B13" s="34" t="s">
        <v>77</v>
      </c>
      <c r="C13" s="34" t="s">
        <v>78</v>
      </c>
      <c r="D13" s="21"/>
      <c r="E13" s="32" t="s">
        <v>76</v>
      </c>
      <c r="F13" s="33">
        <v>65.6</v>
      </c>
      <c r="G13" s="32" t="s">
        <v>64</v>
      </c>
      <c r="H13" s="31" t="s">
        <v>79</v>
      </c>
      <c r="I13" s="30">
        <v>65</v>
      </c>
      <c r="J13" s="30">
        <v>69</v>
      </c>
      <c r="K13" s="30">
        <v>-73</v>
      </c>
      <c r="L13" s="29">
        <v>69</v>
      </c>
      <c r="M13" s="65">
        <v>1</v>
      </c>
      <c r="N13" s="30">
        <v>83</v>
      </c>
      <c r="O13" s="30">
        <v>-87</v>
      </c>
      <c r="P13" s="30">
        <v>88</v>
      </c>
      <c r="Q13" s="29">
        <v>88</v>
      </c>
      <c r="R13" s="65">
        <v>1</v>
      </c>
      <c r="S13" s="28">
        <v>157</v>
      </c>
      <c r="T13" s="64">
        <v>1</v>
      </c>
    </row>
    <row r="14" spans="1:11" ht="7.5" customHeight="1">
      <c r="A14" s="67"/>
      <c r="B14" s="67"/>
      <c r="C14" s="67"/>
      <c r="D14" s="67"/>
      <c r="E14" s="67"/>
      <c r="F14" s="67"/>
      <c r="G14" s="67"/>
      <c r="H14" s="67"/>
      <c r="I14" s="67"/>
      <c r="J14" s="68"/>
      <c r="K14" s="69"/>
    </row>
    <row r="15" spans="1:23" ht="21.75" customHeight="1">
      <c r="A15" s="70" t="s">
        <v>80</v>
      </c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1"/>
      <c r="V15" s="1"/>
      <c r="W15" s="1"/>
    </row>
    <row r="16" spans="1:20" ht="21" customHeight="1">
      <c r="A16" s="35">
        <v>0</v>
      </c>
      <c r="B16" s="34" t="s">
        <v>81</v>
      </c>
      <c r="C16" s="34" t="s">
        <v>82</v>
      </c>
      <c r="D16" s="21"/>
      <c r="E16" s="32" t="s">
        <v>80</v>
      </c>
      <c r="F16" s="33">
        <v>68.7</v>
      </c>
      <c r="G16" s="32" t="s">
        <v>69</v>
      </c>
      <c r="H16" s="31" t="s">
        <v>79</v>
      </c>
      <c r="I16" s="30">
        <v>90</v>
      </c>
      <c r="J16" s="30">
        <v>95</v>
      </c>
      <c r="K16" s="30">
        <v>100</v>
      </c>
      <c r="L16" s="29">
        <v>100</v>
      </c>
      <c r="M16" s="65">
        <v>1</v>
      </c>
      <c r="N16" s="30">
        <v>115</v>
      </c>
      <c r="O16" s="30">
        <v>122</v>
      </c>
      <c r="P16" s="30">
        <v>128</v>
      </c>
      <c r="Q16" s="29">
        <v>128</v>
      </c>
      <c r="R16" s="65">
        <v>1</v>
      </c>
      <c r="S16" s="28">
        <v>228</v>
      </c>
      <c r="T16" s="64">
        <v>1</v>
      </c>
    </row>
    <row r="17" spans="1:20" ht="21" customHeight="1">
      <c r="A17" s="35">
        <v>0</v>
      </c>
      <c r="B17" s="34" t="s">
        <v>83</v>
      </c>
      <c r="C17" s="34" t="s">
        <v>84</v>
      </c>
      <c r="D17" s="21"/>
      <c r="E17" s="32" t="s">
        <v>80</v>
      </c>
      <c r="F17" s="33">
        <v>69.4</v>
      </c>
      <c r="G17" s="32" t="s">
        <v>69</v>
      </c>
      <c r="H17" s="31" t="s">
        <v>85</v>
      </c>
      <c r="I17" s="30">
        <v>85</v>
      </c>
      <c r="J17" s="30">
        <v>-90</v>
      </c>
      <c r="K17" s="30">
        <v>-91</v>
      </c>
      <c r="L17" s="29">
        <v>85</v>
      </c>
      <c r="M17" s="65">
        <v>2</v>
      </c>
      <c r="N17" s="30">
        <v>100</v>
      </c>
      <c r="O17" s="30">
        <v>107</v>
      </c>
      <c r="P17" s="30">
        <v>-114</v>
      </c>
      <c r="Q17" s="29">
        <v>107</v>
      </c>
      <c r="R17" s="65">
        <v>2</v>
      </c>
      <c r="S17" s="28">
        <v>192</v>
      </c>
      <c r="T17" s="64">
        <v>2</v>
      </c>
    </row>
    <row r="18" spans="1:11" ht="7.5" customHeight="1">
      <c r="A18" s="67"/>
      <c r="B18" s="67"/>
      <c r="C18" s="67"/>
      <c r="D18" s="67"/>
      <c r="E18" s="67"/>
      <c r="F18" s="67"/>
      <c r="G18" s="67"/>
      <c r="H18" s="67"/>
      <c r="I18" s="67"/>
      <c r="J18" s="68"/>
      <c r="K18" s="69"/>
    </row>
    <row r="19" spans="1:23" ht="21.75" customHeight="1">
      <c r="A19" s="70" t="s">
        <v>86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3"/>
      <c r="U19" s="1"/>
      <c r="V19" s="1"/>
      <c r="W19" s="1"/>
    </row>
    <row r="20" spans="1:20" ht="21" customHeight="1">
      <c r="A20" s="35">
        <v>0</v>
      </c>
      <c r="B20" s="34" t="s">
        <v>87</v>
      </c>
      <c r="C20" s="34" t="s">
        <v>88</v>
      </c>
      <c r="D20" s="21"/>
      <c r="E20" s="32" t="s">
        <v>86</v>
      </c>
      <c r="F20" s="33">
        <v>77.9</v>
      </c>
      <c r="G20" s="32" t="s">
        <v>64</v>
      </c>
      <c r="H20" s="31" t="s">
        <v>79</v>
      </c>
      <c r="I20" s="30">
        <v>91</v>
      </c>
      <c r="J20" s="30">
        <v>96</v>
      </c>
      <c r="K20" s="30">
        <v>-101</v>
      </c>
      <c r="L20" s="29">
        <v>96</v>
      </c>
      <c r="M20" s="65">
        <v>1</v>
      </c>
      <c r="N20" s="30">
        <v>120</v>
      </c>
      <c r="O20" s="30">
        <v>-124</v>
      </c>
      <c r="P20" s="30">
        <v>-125</v>
      </c>
      <c r="Q20" s="29">
        <v>120</v>
      </c>
      <c r="R20" s="65">
        <v>1</v>
      </c>
      <c r="S20" s="28">
        <v>216</v>
      </c>
      <c r="T20" s="64">
        <v>1</v>
      </c>
    </row>
    <row r="21" spans="1:20" ht="21" customHeight="1">
      <c r="A21" s="35">
        <v>0</v>
      </c>
      <c r="B21" s="34" t="s">
        <v>89</v>
      </c>
      <c r="C21" s="34" t="s">
        <v>90</v>
      </c>
      <c r="D21" s="21"/>
      <c r="E21" s="32" t="s">
        <v>86</v>
      </c>
      <c r="F21" s="33">
        <v>79.4</v>
      </c>
      <c r="G21" s="32" t="s">
        <v>64</v>
      </c>
      <c r="H21" s="31" t="s">
        <v>91</v>
      </c>
      <c r="I21" s="30">
        <v>92</v>
      </c>
      <c r="J21" s="30">
        <v>-97</v>
      </c>
      <c r="K21" s="30">
        <v>-97</v>
      </c>
      <c r="L21" s="29">
        <v>92</v>
      </c>
      <c r="M21" s="65">
        <v>2</v>
      </c>
      <c r="N21" s="30">
        <v>115</v>
      </c>
      <c r="O21" s="30">
        <v>-120</v>
      </c>
      <c r="P21" s="30">
        <v>-122</v>
      </c>
      <c r="Q21" s="29">
        <v>115</v>
      </c>
      <c r="R21" s="65">
        <v>2</v>
      </c>
      <c r="S21" s="28">
        <v>207</v>
      </c>
      <c r="T21" s="64">
        <v>2</v>
      </c>
    </row>
    <row r="22" spans="1:20" ht="21" customHeight="1">
      <c r="A22" s="35">
        <v>0</v>
      </c>
      <c r="B22" s="34" t="s">
        <v>92</v>
      </c>
      <c r="C22" s="34" t="s">
        <v>93</v>
      </c>
      <c r="D22" s="21"/>
      <c r="E22" s="32" t="s">
        <v>86</v>
      </c>
      <c r="F22" s="33">
        <v>78.6</v>
      </c>
      <c r="G22" s="32" t="s">
        <v>64</v>
      </c>
      <c r="H22" s="31" t="s">
        <v>94</v>
      </c>
      <c r="I22" s="30">
        <v>85</v>
      </c>
      <c r="J22" s="30">
        <v>88</v>
      </c>
      <c r="K22" s="30">
        <v>91</v>
      </c>
      <c r="L22" s="29">
        <v>91</v>
      </c>
      <c r="M22" s="65">
        <v>3</v>
      </c>
      <c r="N22" s="30">
        <v>98</v>
      </c>
      <c r="O22" s="30">
        <v>103</v>
      </c>
      <c r="P22" s="30">
        <v>107</v>
      </c>
      <c r="Q22" s="29">
        <v>107</v>
      </c>
      <c r="R22" s="65">
        <v>4</v>
      </c>
      <c r="S22" s="28">
        <v>198</v>
      </c>
      <c r="T22" s="64">
        <v>3</v>
      </c>
    </row>
    <row r="23" spans="1:20" ht="21" customHeight="1">
      <c r="A23" s="35">
        <v>0</v>
      </c>
      <c r="B23" s="34" t="s">
        <v>95</v>
      </c>
      <c r="C23" s="34" t="s">
        <v>96</v>
      </c>
      <c r="D23" s="21"/>
      <c r="E23" s="32" t="s">
        <v>86</v>
      </c>
      <c r="F23" s="33">
        <v>77.6</v>
      </c>
      <c r="G23" s="32" t="s">
        <v>97</v>
      </c>
      <c r="H23" s="31" t="s">
        <v>98</v>
      </c>
      <c r="I23" s="30">
        <v>83</v>
      </c>
      <c r="J23" s="30">
        <v>85</v>
      </c>
      <c r="K23" s="30">
        <v>88</v>
      </c>
      <c r="L23" s="29">
        <v>88</v>
      </c>
      <c r="M23" s="65">
        <v>4</v>
      </c>
      <c r="N23" s="30">
        <v>103</v>
      </c>
      <c r="O23" s="30">
        <v>107</v>
      </c>
      <c r="P23" s="30">
        <v>110</v>
      </c>
      <c r="Q23" s="29">
        <v>110</v>
      </c>
      <c r="R23" s="65">
        <v>3</v>
      </c>
      <c r="S23" s="28">
        <v>198</v>
      </c>
      <c r="T23" s="64">
        <v>4</v>
      </c>
    </row>
    <row r="24" spans="1:20" ht="21" customHeight="1">
      <c r="A24" s="35">
        <v>0</v>
      </c>
      <c r="B24" s="34" t="s">
        <v>99</v>
      </c>
      <c r="C24" s="34" t="s">
        <v>100</v>
      </c>
      <c r="D24" s="21"/>
      <c r="E24" s="32" t="s">
        <v>86</v>
      </c>
      <c r="F24" s="33">
        <v>75.5</v>
      </c>
      <c r="G24" s="32" t="s">
        <v>101</v>
      </c>
      <c r="H24" s="31" t="s">
        <v>79</v>
      </c>
      <c r="I24" s="30">
        <v>-70</v>
      </c>
      <c r="J24" s="30">
        <v>70</v>
      </c>
      <c r="K24" s="30">
        <v>75</v>
      </c>
      <c r="L24" s="29">
        <v>75</v>
      </c>
      <c r="M24" s="65">
        <v>6</v>
      </c>
      <c r="N24" s="30">
        <v>95</v>
      </c>
      <c r="O24" s="30">
        <v>102</v>
      </c>
      <c r="P24" s="30">
        <v>-106</v>
      </c>
      <c r="Q24" s="29">
        <v>102</v>
      </c>
      <c r="R24" s="65">
        <v>5</v>
      </c>
      <c r="S24" s="28">
        <v>177</v>
      </c>
      <c r="T24" s="64">
        <v>5</v>
      </c>
    </row>
    <row r="25" spans="1:20" ht="21" customHeight="1">
      <c r="A25" s="35">
        <v>0</v>
      </c>
      <c r="B25" s="34" t="s">
        <v>102</v>
      </c>
      <c r="C25" s="34" t="s">
        <v>103</v>
      </c>
      <c r="D25" s="21"/>
      <c r="E25" s="32" t="s">
        <v>86</v>
      </c>
      <c r="F25" s="33">
        <v>80.2</v>
      </c>
      <c r="G25" s="32" t="s">
        <v>104</v>
      </c>
      <c r="H25" s="31" t="s">
        <v>105</v>
      </c>
      <c r="I25" s="30">
        <v>74</v>
      </c>
      <c r="J25" s="30">
        <v>78</v>
      </c>
      <c r="K25" s="30">
        <v>-82</v>
      </c>
      <c r="L25" s="29">
        <v>78</v>
      </c>
      <c r="M25" s="65">
        <v>5</v>
      </c>
      <c r="N25" s="30">
        <v>90</v>
      </c>
      <c r="O25" s="30">
        <v>-95</v>
      </c>
      <c r="P25" s="30">
        <v>-95</v>
      </c>
      <c r="Q25" s="29">
        <v>90</v>
      </c>
      <c r="R25" s="65">
        <v>6</v>
      </c>
      <c r="S25" s="28">
        <v>168</v>
      </c>
      <c r="T25" s="64">
        <v>6</v>
      </c>
    </row>
    <row r="26" spans="1:20" ht="21" customHeight="1">
      <c r="A26" s="35">
        <v>0</v>
      </c>
      <c r="B26" s="34" t="s">
        <v>106</v>
      </c>
      <c r="C26" s="34" t="s">
        <v>107</v>
      </c>
      <c r="D26" s="21"/>
      <c r="E26" s="32" t="s">
        <v>86</v>
      </c>
      <c r="F26" s="33">
        <v>74.7</v>
      </c>
      <c r="G26" s="32" t="s">
        <v>11</v>
      </c>
      <c r="H26" s="31" t="s">
        <v>108</v>
      </c>
      <c r="I26" s="30">
        <v>45</v>
      </c>
      <c r="J26" s="30">
        <v>48</v>
      </c>
      <c r="K26" s="30">
        <v>-49</v>
      </c>
      <c r="L26" s="29">
        <v>48</v>
      </c>
      <c r="M26" s="65">
        <v>7</v>
      </c>
      <c r="N26" s="30">
        <v>60</v>
      </c>
      <c r="O26" s="30">
        <v>-62</v>
      </c>
      <c r="P26" s="30">
        <v>-62</v>
      </c>
      <c r="Q26" s="29">
        <v>60</v>
      </c>
      <c r="R26" s="65">
        <v>7</v>
      </c>
      <c r="S26" s="28">
        <v>108</v>
      </c>
      <c r="T26" s="64">
        <v>7</v>
      </c>
    </row>
    <row r="27" spans="1:11" ht="7.5" customHeight="1">
      <c r="A27" s="67"/>
      <c r="B27" s="67"/>
      <c r="C27" s="67"/>
      <c r="D27" s="67"/>
      <c r="E27" s="67"/>
      <c r="F27" s="67"/>
      <c r="G27" s="67"/>
      <c r="H27" s="67"/>
      <c r="I27" s="67"/>
      <c r="J27" s="68"/>
      <c r="K27" s="69"/>
    </row>
    <row r="28" spans="1:23" ht="21.75" customHeight="1">
      <c r="A28" s="70" t="s">
        <v>109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3"/>
      <c r="U28" s="1"/>
      <c r="V28" s="1"/>
      <c r="W28" s="1"/>
    </row>
    <row r="29" spans="1:20" ht="21" customHeight="1">
      <c r="A29" s="35">
        <v>0</v>
      </c>
      <c r="B29" s="34" t="s">
        <v>110</v>
      </c>
      <c r="C29" s="34" t="s">
        <v>111</v>
      </c>
      <c r="D29" s="21"/>
      <c r="E29" s="32" t="s">
        <v>109</v>
      </c>
      <c r="F29" s="33">
        <v>88.2</v>
      </c>
      <c r="G29" s="32" t="s">
        <v>64</v>
      </c>
      <c r="H29" s="31" t="s">
        <v>112</v>
      </c>
      <c r="I29" s="30">
        <v>-102</v>
      </c>
      <c r="J29" s="30">
        <v>102</v>
      </c>
      <c r="K29" s="30">
        <v>108</v>
      </c>
      <c r="L29" s="29">
        <v>108</v>
      </c>
      <c r="M29" s="65">
        <v>1</v>
      </c>
      <c r="N29" s="30">
        <v>-135</v>
      </c>
      <c r="O29" s="30">
        <v>-135</v>
      </c>
      <c r="P29" s="30">
        <v>-136</v>
      </c>
      <c r="Q29" s="29">
        <v>0</v>
      </c>
      <c r="R29" s="65">
        <v>0</v>
      </c>
      <c r="S29" s="28">
        <v>0</v>
      </c>
      <c r="T29" s="64">
        <v>0</v>
      </c>
    </row>
    <row r="30" spans="1:11" ht="7.5" customHeight="1">
      <c r="A30" s="67"/>
      <c r="B30" s="67"/>
      <c r="C30" s="67"/>
      <c r="D30" s="67"/>
      <c r="E30" s="67"/>
      <c r="F30" s="67"/>
      <c r="G30" s="67"/>
      <c r="H30" s="67"/>
      <c r="I30" s="67"/>
      <c r="J30" s="68"/>
      <c r="K30" s="69"/>
    </row>
    <row r="31" spans="1:23" ht="21.75" customHeight="1">
      <c r="A31" s="70" t="s">
        <v>113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1"/>
      <c r="V31" s="1"/>
      <c r="W31" s="1"/>
    </row>
    <row r="32" spans="1:20" ht="21" customHeight="1">
      <c r="A32" s="35">
        <v>0</v>
      </c>
      <c r="B32" s="34" t="s">
        <v>114</v>
      </c>
      <c r="C32" s="34" t="s">
        <v>115</v>
      </c>
      <c r="D32" s="21"/>
      <c r="E32" s="32" t="s">
        <v>113</v>
      </c>
      <c r="F32" s="33">
        <v>95.5</v>
      </c>
      <c r="G32" s="32" t="s">
        <v>64</v>
      </c>
      <c r="H32" s="31" t="s">
        <v>116</v>
      </c>
      <c r="I32" s="30">
        <v>93</v>
      </c>
      <c r="J32" s="30">
        <v>98</v>
      </c>
      <c r="K32" s="30">
        <v>-102</v>
      </c>
      <c r="L32" s="29">
        <v>98</v>
      </c>
      <c r="M32" s="65">
        <v>1</v>
      </c>
      <c r="N32" s="30">
        <v>120</v>
      </c>
      <c r="O32" s="30">
        <v>126</v>
      </c>
      <c r="P32" s="30">
        <v>-130</v>
      </c>
      <c r="Q32" s="29">
        <v>126</v>
      </c>
      <c r="R32" s="65">
        <v>1</v>
      </c>
      <c r="S32" s="28">
        <v>224</v>
      </c>
      <c r="T32" s="64">
        <v>1</v>
      </c>
    </row>
    <row r="33" spans="1:11" ht="7.5" customHeight="1">
      <c r="A33" s="67"/>
      <c r="B33" s="67"/>
      <c r="C33" s="67"/>
      <c r="D33" s="67"/>
      <c r="E33" s="67"/>
      <c r="F33" s="67"/>
      <c r="G33" s="67"/>
      <c r="H33" s="67"/>
      <c r="I33" s="67"/>
      <c r="J33" s="68"/>
      <c r="K33" s="69"/>
    </row>
    <row r="34" spans="1:23" ht="21.75" customHeight="1">
      <c r="A34" s="70" t="s">
        <v>117</v>
      </c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1"/>
      <c r="V34" s="1"/>
      <c r="W34" s="1"/>
    </row>
    <row r="35" spans="1:20" ht="21" customHeight="1">
      <c r="A35" s="35">
        <v>0</v>
      </c>
      <c r="B35" s="34" t="s">
        <v>118</v>
      </c>
      <c r="C35" s="34" t="s">
        <v>119</v>
      </c>
      <c r="D35" s="21"/>
      <c r="E35" s="32" t="s">
        <v>117</v>
      </c>
      <c r="F35" s="33">
        <v>96.2</v>
      </c>
      <c r="G35" s="32" t="s">
        <v>120</v>
      </c>
      <c r="H35" s="31" t="s">
        <v>121</v>
      </c>
      <c r="I35" s="30">
        <v>110</v>
      </c>
      <c r="J35" s="30">
        <v>115</v>
      </c>
      <c r="K35" s="30">
        <v>120</v>
      </c>
      <c r="L35" s="29">
        <v>120</v>
      </c>
      <c r="M35" s="65">
        <v>1</v>
      </c>
      <c r="N35" s="30">
        <v>135</v>
      </c>
      <c r="O35" s="30">
        <v>145</v>
      </c>
      <c r="P35" s="30">
        <v>155</v>
      </c>
      <c r="Q35" s="29">
        <v>155</v>
      </c>
      <c r="R35" s="65">
        <v>1</v>
      </c>
      <c r="S35" s="28">
        <v>275</v>
      </c>
      <c r="T35" s="64">
        <v>1</v>
      </c>
    </row>
    <row r="36" spans="1:11" ht="7.5" customHeight="1">
      <c r="A36" s="67"/>
      <c r="B36" s="67"/>
      <c r="C36" s="67"/>
      <c r="D36" s="67"/>
      <c r="E36" s="67"/>
      <c r="F36" s="67"/>
      <c r="G36" s="67"/>
      <c r="H36" s="67"/>
      <c r="I36" s="67"/>
      <c r="J36" s="68"/>
      <c r="K36" s="69"/>
    </row>
    <row r="37" spans="1:23" ht="21.75" customHeight="1">
      <c r="A37" s="70" t="s">
        <v>122</v>
      </c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3"/>
      <c r="U37" s="1"/>
      <c r="V37" s="1"/>
      <c r="W37" s="1"/>
    </row>
    <row r="38" spans="1:20" ht="21" customHeight="1">
      <c r="A38" s="35">
        <v>0</v>
      </c>
      <c r="B38" s="34" t="s">
        <v>123</v>
      </c>
      <c r="C38" s="34" t="s">
        <v>124</v>
      </c>
      <c r="D38" s="21"/>
      <c r="E38" s="32" t="s">
        <v>122</v>
      </c>
      <c r="F38" s="33">
        <v>107.4</v>
      </c>
      <c r="G38" s="32" t="s">
        <v>69</v>
      </c>
      <c r="H38" s="31" t="s">
        <v>125</v>
      </c>
      <c r="I38" s="30">
        <v>105</v>
      </c>
      <c r="J38" s="30">
        <v>110</v>
      </c>
      <c r="K38" s="30">
        <v>115</v>
      </c>
      <c r="L38" s="29">
        <v>115</v>
      </c>
      <c r="M38" s="65">
        <v>1</v>
      </c>
      <c r="N38" s="30">
        <v>128</v>
      </c>
      <c r="O38" s="30">
        <v>-133</v>
      </c>
      <c r="P38" s="30">
        <v>-136</v>
      </c>
      <c r="Q38" s="29">
        <v>128</v>
      </c>
      <c r="R38" s="65">
        <v>1</v>
      </c>
      <c r="S38" s="28">
        <v>243</v>
      </c>
      <c r="T38" s="64">
        <v>1</v>
      </c>
    </row>
    <row r="39" ht="12.75" customHeight="1">
      <c r="C39" s="1"/>
    </row>
    <row r="40" ht="12.75" customHeight="1">
      <c r="C40" s="1"/>
    </row>
    <row r="41" ht="12.75" customHeight="1">
      <c r="C41" s="1"/>
    </row>
    <row r="42" spans="2:3" ht="12.75" customHeight="1">
      <c r="B42" s="23"/>
      <c r="C42" s="1"/>
    </row>
    <row r="43" ht="12.75" customHeight="1">
      <c r="C43" s="1"/>
    </row>
    <row r="44" spans="3:18" ht="12.75" customHeight="1">
      <c r="C44" s="1"/>
      <c r="R44" s="82"/>
    </row>
    <row r="45" spans="3:18" ht="12.75" customHeight="1">
      <c r="C45" s="1"/>
      <c r="R45" s="82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>
      <c r="C102" s="1"/>
    </row>
    <row r="103" ht="12.75" customHeight="1">
      <c r="C103" s="1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ht="12.75" customHeight="1">
      <c r="C107" s="1"/>
    </row>
    <row r="108" ht="12.75" customHeight="1">
      <c r="C108" s="1"/>
    </row>
    <row r="109" ht="12.75" customHeight="1">
      <c r="C109" s="1"/>
    </row>
    <row r="110" ht="12.75" customHeight="1">
      <c r="C110" s="1"/>
    </row>
    <row r="111" ht="12.75" customHeight="1">
      <c r="C111" s="1"/>
    </row>
    <row r="112" ht="12.75" customHeight="1">
      <c r="C112" s="1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>
      <c r="C117" s="1"/>
    </row>
    <row r="118" ht="12.75" customHeight="1">
      <c r="C118" s="1"/>
    </row>
    <row r="119" ht="12.75" customHeight="1">
      <c r="C119" s="1"/>
    </row>
    <row r="120" ht="12.75" customHeight="1">
      <c r="C120" s="1"/>
    </row>
    <row r="121" ht="12.75" customHeight="1">
      <c r="C121" s="1"/>
    </row>
    <row r="122" ht="12.75" customHeight="1">
      <c r="C122" s="1"/>
    </row>
    <row r="123" ht="12.75" customHeight="1">
      <c r="C123" s="1"/>
    </row>
    <row r="124" ht="12.75" customHeight="1">
      <c r="C124" s="1"/>
    </row>
    <row r="125" ht="12.75" customHeight="1">
      <c r="C125" s="1"/>
    </row>
    <row r="126" ht="12.75" customHeight="1">
      <c r="C126" s="1"/>
    </row>
    <row r="127" ht="12.75" customHeight="1">
      <c r="C127" s="1"/>
    </row>
    <row r="128" ht="12.75" customHeight="1">
      <c r="C128" s="1"/>
    </row>
    <row r="129" ht="12.75" customHeight="1">
      <c r="C129" s="1"/>
    </row>
    <row r="130" ht="12.75" customHeight="1">
      <c r="C130" s="1"/>
    </row>
    <row r="131" ht="12.75" customHeight="1">
      <c r="C131" s="1"/>
    </row>
    <row r="132" ht="12.75" customHeight="1">
      <c r="C132" s="1"/>
    </row>
    <row r="133" ht="12.75" customHeight="1">
      <c r="C133" s="1"/>
    </row>
    <row r="134" ht="12.75" customHeight="1">
      <c r="C134" s="1"/>
    </row>
    <row r="135" ht="12.75" customHeight="1">
      <c r="C135" s="1"/>
    </row>
    <row r="136" ht="12.75" customHeight="1">
      <c r="C136" s="1"/>
    </row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</sheetData>
  <sheetProtection selectLockedCells="1" selectUnlockedCells="1"/>
  <mergeCells count="12">
    <mergeCell ref="A1:A2"/>
    <mergeCell ref="B1:B2"/>
    <mergeCell ref="C1:C2"/>
    <mergeCell ref="D1:D2"/>
    <mergeCell ref="E1:E2"/>
    <mergeCell ref="F1:F2"/>
    <mergeCell ref="R44:R45"/>
    <mergeCell ref="G1:G2"/>
    <mergeCell ref="H1:H2"/>
    <mergeCell ref="I1:M1"/>
    <mergeCell ref="N1:R1"/>
    <mergeCell ref="S1:T1"/>
  </mergeCells>
  <conditionalFormatting sqref="C3:D3">
    <cfRule type="expression" priority="3" dxfId="0" stopIfTrue="1">
      <formula>AND((#REF!),#REF!,#REF!)</formula>
    </cfRule>
  </conditionalFormatting>
  <conditionalFormatting sqref="C3:D3">
    <cfRule type="expression" priority="2" dxfId="0" stopIfTrue="1">
      <formula>AND((#REF!),#REF!,#REF!)</formula>
    </cfRule>
  </conditionalFormatting>
  <dataValidations count="2">
    <dataValidation type="decimal" allowBlank="1" showInputMessage="1" showErrorMessage="1" sqref="I3:I4">
      <formula1>0</formula1>
      <formula2>200</formula2>
    </dataValidation>
    <dataValidation type="decimal" allowBlank="1" showErrorMessage="1" sqref="F7:F9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r:id="rId1"/>
  <headerFooter alignWithMargins="0">
    <oddHeader>&amp;LCategory Ranking&amp;C&amp;RMen</oddHead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="115" zoomScaleNormal="115" zoomScalePageLayoutView="0" workbookViewId="0" topLeftCell="A16">
      <selection activeCell="A3" sqref="A3"/>
    </sheetView>
  </sheetViews>
  <sheetFormatPr defaultColWidth="11.421875" defaultRowHeight="12.75"/>
  <cols>
    <col min="1" max="1" width="9.421875" style="0" customWidth="1"/>
    <col min="2" max="2" width="18.28125" style="0" customWidth="1"/>
    <col min="3" max="3" width="15.8515625" style="0" customWidth="1"/>
    <col min="4" max="4" width="11.00390625" style="0" customWidth="1"/>
    <col min="5" max="5" width="11.421875" style="0" customWidth="1"/>
    <col min="6" max="6" width="8.7109375" style="0" customWidth="1"/>
    <col min="7" max="7" width="11.421875" style="0" customWidth="1"/>
    <col min="8" max="12" width="11.421875" style="4" customWidth="1"/>
    <col min="13" max="13" width="3.57421875" style="0" customWidth="1"/>
  </cols>
  <sheetData>
    <row r="1" spans="1:11" ht="12.75">
      <c r="A1" s="19" t="s">
        <v>188</v>
      </c>
      <c r="B1" s="3"/>
      <c r="C1" s="3"/>
      <c r="H1"/>
      <c r="I1"/>
      <c r="J1"/>
      <c r="K1"/>
    </row>
    <row r="2" spans="8:11" ht="13.5" thickBot="1">
      <c r="H2"/>
      <c r="I2"/>
      <c r="J2"/>
      <c r="K2"/>
    </row>
    <row r="3" spans="1:5" s="8" customFormat="1" ht="13.5" thickBot="1">
      <c r="A3" s="53" t="s">
        <v>54</v>
      </c>
      <c r="B3" s="52" t="s">
        <v>154</v>
      </c>
      <c r="C3" s="52" t="s">
        <v>60</v>
      </c>
      <c r="D3" s="52" t="s">
        <v>155</v>
      </c>
      <c r="E3" s="78" t="s">
        <v>174</v>
      </c>
    </row>
    <row r="4" spans="1:11" ht="12.75" customHeight="1">
      <c r="A4" s="51" t="s">
        <v>120</v>
      </c>
      <c r="B4" s="50">
        <f>IF((D4+E4)&gt;0,SUMIF(A14:A40,A4,M14:M40),0)</f>
        <v>0</v>
      </c>
      <c r="C4" s="50">
        <f ca="1">IF(D4+E4&gt;0,RANK(B4,OFFSET(B3,1,0,C42,1)),"")</f>
        <v>1</v>
      </c>
      <c r="D4" s="50">
        <f>COUNTIF(F14:F40,CONCATENATE(A4,"_M"))</f>
        <v>1</v>
      </c>
      <c r="E4" s="75">
        <f>COUNTIF(F14:F40,CONCATENATE(A4,"_F"))</f>
        <v>0</v>
      </c>
      <c r="H4"/>
      <c r="I4"/>
      <c r="J4"/>
      <c r="K4"/>
    </row>
    <row r="5" spans="1:11" ht="12.75" customHeight="1">
      <c r="A5" s="51" t="s">
        <v>69</v>
      </c>
      <c r="B5" s="50">
        <f>IF((D5+E5)&gt;0,SUMIF(A14:A40,A5,M14:M40),0)</f>
        <v>0</v>
      </c>
      <c r="C5" s="50">
        <f ca="1">IF(D5+E5&gt;0,RANK(B5,OFFSET(B3,1,0,C42,1)),"")</f>
        <v>1</v>
      </c>
      <c r="D5" s="50">
        <f>COUNTIF(F14:F40,CONCATENATE(A5,"_M"))</f>
        <v>4</v>
      </c>
      <c r="E5" s="75">
        <f>COUNTIF(F14:F40,CONCATENATE(A5,"_F"))</f>
        <v>0</v>
      </c>
      <c r="H5"/>
      <c r="I5"/>
      <c r="J5"/>
      <c r="K5"/>
    </row>
    <row r="6" spans="1:11" ht="12.75" customHeight="1">
      <c r="A6" s="51" t="s">
        <v>11</v>
      </c>
      <c r="B6" s="50">
        <f>IF((D6+E6)&gt;0,SUMIF(A14:A40,A6,M14:M40),0)</f>
        <v>0</v>
      </c>
      <c r="C6" s="50">
        <f ca="1">IF(D6+E6&gt;0,RANK(B6,OFFSET(B3,1,0,C42,1)),"")</f>
        <v>1</v>
      </c>
      <c r="D6" s="50">
        <f>COUNTIF(F14:F40,CONCATENATE(A6,"_M"))</f>
        <v>2</v>
      </c>
      <c r="E6" s="75">
        <f>COUNTIF(F14:F40,CONCATENATE(A6,"_F"))</f>
        <v>0</v>
      </c>
      <c r="H6"/>
      <c r="I6"/>
      <c r="J6"/>
      <c r="K6"/>
    </row>
    <row r="7" spans="1:11" ht="12.75" customHeight="1">
      <c r="A7" s="51" t="s">
        <v>64</v>
      </c>
      <c r="B7" s="50">
        <f>IF((D7+E7)&gt;0,SUMIF(A14:A40,A7,M14:M40),0)</f>
        <v>0</v>
      </c>
      <c r="C7" s="50">
        <f ca="1">IF(D7+E7&gt;0,RANK(B7,OFFSET(B3,1,0,C42,1)),"")</f>
        <v>1</v>
      </c>
      <c r="D7" s="50">
        <f>COUNTIF(F14:F40,CONCATENATE(A7,"_M"))</f>
        <v>8</v>
      </c>
      <c r="E7" s="75">
        <f>COUNTIF(F14:F40,CONCATENATE(A7,"_F"))</f>
        <v>7</v>
      </c>
      <c r="H7"/>
      <c r="I7"/>
      <c r="J7"/>
      <c r="K7"/>
    </row>
    <row r="8" spans="1:11" ht="12.75" customHeight="1">
      <c r="A8" s="51" t="s">
        <v>104</v>
      </c>
      <c r="B8" s="50">
        <f>IF((D8+E8)&gt;0,SUMIF(A14:A40,A8,M14:M40),0)</f>
        <v>0</v>
      </c>
      <c r="C8" s="50">
        <f ca="1">IF(D8+E8&gt;0,RANK(B8,OFFSET(B3,1,0,C42,1)),"")</f>
        <v>1</v>
      </c>
      <c r="D8" s="50">
        <f>COUNTIF(F14:F40,CONCATENATE(A8,"_M"))</f>
        <v>1</v>
      </c>
      <c r="E8" s="75">
        <f>COUNTIF(F14:F40,CONCATENATE(A8,"_F"))</f>
        <v>0</v>
      </c>
      <c r="H8"/>
      <c r="I8"/>
      <c r="J8"/>
      <c r="K8"/>
    </row>
    <row r="9" spans="1:11" ht="12.75" customHeight="1" thickBot="1">
      <c r="A9" s="51" t="s">
        <v>101</v>
      </c>
      <c r="B9" s="50">
        <f>IF((D9+E9)&gt;0,SUMIF(A14:A40,A9,M14:M40),0)</f>
        <v>0</v>
      </c>
      <c r="C9" s="50">
        <f ca="1">IF(D9+E9&gt;0,RANK(B9,OFFSET(B3,1,0,C42,1)),"")</f>
        <v>1</v>
      </c>
      <c r="D9" s="50">
        <f>COUNTIF(F14:F40,CONCATENATE(A9,"_M"))</f>
        <v>1</v>
      </c>
      <c r="E9" s="75">
        <f>COUNTIF(F14:F40,CONCATENATE(A9,"_F"))</f>
        <v>0</v>
      </c>
      <c r="H9"/>
      <c r="I9"/>
      <c r="J9"/>
      <c r="K9"/>
    </row>
    <row r="10" spans="1:11" ht="12.75" customHeight="1" thickBot="1">
      <c r="A10" s="51" t="s">
        <v>97</v>
      </c>
      <c r="B10" s="50">
        <f>IF((D10+E10)&gt;0,SUMIF(A14:A40,A10,M14:M40),0)</f>
        <v>0</v>
      </c>
      <c r="C10" s="50">
        <f ca="1">IF(D10+E10&gt;0,RANK(B10,OFFSET(B3,1,0,C42,1)),"")</f>
        <v>1</v>
      </c>
      <c r="D10" s="50">
        <f>COUNTIF(F14:F40,CONCATENATE(A10,"_M"))</f>
        <v>1</v>
      </c>
      <c r="E10" s="75">
        <f>COUNTIF(F14:F40,CONCATENATE(A10,"_F"))</f>
        <v>0</v>
      </c>
      <c r="H10"/>
      <c r="I10"/>
      <c r="J10"/>
      <c r="K10"/>
    </row>
    <row r="11" spans="1:11" ht="12.75" customHeight="1">
      <c r="A11" s="10"/>
      <c r="B11" s="12"/>
      <c r="C11" s="10"/>
      <c r="D11" s="10"/>
      <c r="E11" s="10"/>
      <c r="H11"/>
      <c r="I11"/>
      <c r="J11"/>
      <c r="K11"/>
    </row>
    <row r="12" spans="1:11" ht="12.75" customHeight="1">
      <c r="A12" s="3" t="s">
        <v>156</v>
      </c>
      <c r="B12" s="3"/>
      <c r="C12" s="3"/>
      <c r="H12"/>
      <c r="I12"/>
      <c r="J12"/>
      <c r="K12"/>
    </row>
    <row r="13" spans="8:11" ht="13.5" customHeight="1" thickBot="1">
      <c r="H13"/>
      <c r="I13"/>
      <c r="J13"/>
      <c r="K13"/>
    </row>
    <row r="14" spans="1:12" ht="64.5" customHeight="1">
      <c r="A14" s="77" t="s">
        <v>54</v>
      </c>
      <c r="B14" s="49" t="s">
        <v>50</v>
      </c>
      <c r="C14" s="49" t="s">
        <v>51</v>
      </c>
      <c r="D14" s="49" t="s">
        <v>157</v>
      </c>
      <c r="E14" s="49" t="s">
        <v>53</v>
      </c>
      <c r="F14" s="49" t="s">
        <v>54</v>
      </c>
      <c r="G14" s="9" t="s">
        <v>58</v>
      </c>
      <c r="H14" s="9" t="s">
        <v>184</v>
      </c>
      <c r="I14" s="9" t="s">
        <v>186</v>
      </c>
      <c r="J14" s="9" t="s">
        <v>187</v>
      </c>
      <c r="K14" s="9" t="s">
        <v>160</v>
      </c>
      <c r="L14" s="48" t="s">
        <v>161</v>
      </c>
    </row>
    <row r="15" spans="1:12" ht="12.75" customHeight="1">
      <c r="A15" s="18" t="s">
        <v>120</v>
      </c>
      <c r="B15" s="17" t="s">
        <v>119</v>
      </c>
      <c r="C15" s="17" t="s">
        <v>118</v>
      </c>
      <c r="D15" s="16" t="s">
        <v>162</v>
      </c>
      <c r="E15" s="26">
        <v>96.2</v>
      </c>
      <c r="F15" s="16" t="s">
        <v>163</v>
      </c>
      <c r="G15" s="15">
        <v>275</v>
      </c>
      <c r="H15" s="15">
        <v>255</v>
      </c>
      <c r="I15" s="15">
        <v>1</v>
      </c>
      <c r="J15" s="15">
        <f aca="true" t="shared" si="0" ref="J15:J39">IF(I15&gt;0,IF(I15=1,28,IF(I15=2,25,26-I15)),0)-(ROW(H15)/100000)</f>
        <v>27.99985</v>
      </c>
      <c r="K15" s="15">
        <f ca="1">ROW(K15)-(ROW(F14)+MATCH(F15,OFFSET(F14,1,0,C41,1),0))+1</f>
        <v>1</v>
      </c>
      <c r="L15" s="76">
        <f>IF(D15="M",IF(C43&lt;&gt;"",IF(K15&lt;=C43,J15,0),IF(K15&gt;0,J15,0)),IF(C44&lt;&gt;"",IF(K15&lt;=C44,J15,0),IF(K15&gt;0,J15,0)))</f>
        <v>27.99985</v>
      </c>
    </row>
    <row r="16" spans="1:12" ht="12.75" customHeight="1">
      <c r="A16" s="18" t="s">
        <v>69</v>
      </c>
      <c r="B16" s="17" t="s">
        <v>124</v>
      </c>
      <c r="C16" s="17" t="s">
        <v>123</v>
      </c>
      <c r="D16" s="16" t="s">
        <v>162</v>
      </c>
      <c r="E16" s="26">
        <v>107.4</v>
      </c>
      <c r="F16" s="16" t="s">
        <v>164</v>
      </c>
      <c r="G16" s="15">
        <v>243</v>
      </c>
      <c r="H16" s="15">
        <v>243</v>
      </c>
      <c r="I16" s="15">
        <v>1</v>
      </c>
      <c r="J16" s="15">
        <f t="shared" si="0"/>
        <v>27.99984</v>
      </c>
      <c r="K16" s="15">
        <f ca="1">ROW(K16)-(ROW(F14)+MATCH(F16,OFFSET(F14,1,0,C41,1),0))+1</f>
        <v>1</v>
      </c>
      <c r="L16" s="76">
        <f>IF(D16="M",IF(C43&lt;&gt;"",IF(K16&lt;=C43,J16,0),IF(K16&gt;0,J16,0)),IF(C44&lt;&gt;"",IF(K16&lt;=C44,J16,0),IF(K16&gt;0,J16,0)))</f>
        <v>27.99984</v>
      </c>
    </row>
    <row r="17" spans="1:12" ht="12.75" customHeight="1">
      <c r="A17" s="18" t="s">
        <v>69</v>
      </c>
      <c r="B17" s="17" t="s">
        <v>82</v>
      </c>
      <c r="C17" s="17" t="s">
        <v>81</v>
      </c>
      <c r="D17" s="16" t="s">
        <v>162</v>
      </c>
      <c r="E17" s="26">
        <v>68.7</v>
      </c>
      <c r="F17" s="16" t="s">
        <v>164</v>
      </c>
      <c r="G17" s="15">
        <v>228</v>
      </c>
      <c r="H17" s="15">
        <v>215</v>
      </c>
      <c r="I17" s="15">
        <v>1</v>
      </c>
      <c r="J17" s="15">
        <f t="shared" si="0"/>
        <v>27.99983</v>
      </c>
      <c r="K17" s="15">
        <f ca="1">ROW(K17)-(ROW(F14)+MATCH(F17,OFFSET(F14,1,0,C41,1),0))+1</f>
        <v>2</v>
      </c>
      <c r="L17" s="76">
        <f>IF(D17="M",IF(C43&lt;&gt;"",IF(K17&lt;=C43,J17,0),IF(K17&gt;0,J17,0)),IF(C44&lt;&gt;"",IF(K17&lt;=C44,J17,0),IF(K17&gt;0,J17,0)))</f>
        <v>27.99983</v>
      </c>
    </row>
    <row r="18" spans="1:12" ht="12.75" customHeight="1">
      <c r="A18" s="18" t="s">
        <v>69</v>
      </c>
      <c r="B18" s="17" t="s">
        <v>68</v>
      </c>
      <c r="C18" s="17" t="s">
        <v>67</v>
      </c>
      <c r="D18" s="16" t="s">
        <v>162</v>
      </c>
      <c r="E18" s="26">
        <v>58.5</v>
      </c>
      <c r="F18" s="16" t="s">
        <v>164</v>
      </c>
      <c r="G18" s="15">
        <v>154</v>
      </c>
      <c r="H18" s="15">
        <v>150</v>
      </c>
      <c r="I18" s="15">
        <v>1</v>
      </c>
      <c r="J18" s="15">
        <f t="shared" si="0"/>
        <v>27.99982</v>
      </c>
      <c r="K18" s="15">
        <f ca="1">ROW(K18)-(ROW(F14)+MATCH(F18,OFFSET(F14,1,0,C41,1),0))+1</f>
        <v>3</v>
      </c>
      <c r="L18" s="76">
        <f>IF(D18="M",IF(C43&lt;&gt;"",IF(K18&lt;=C43,J18,0),IF(K18&gt;0,J18,0)),IF(C44&lt;&gt;"",IF(K18&lt;=C44,J18,0),IF(K18&gt;0,J18,0)))</f>
        <v>27.99982</v>
      </c>
    </row>
    <row r="19" spans="1:12" ht="12.75" customHeight="1">
      <c r="A19" s="18" t="s">
        <v>69</v>
      </c>
      <c r="B19" s="17" t="s">
        <v>84</v>
      </c>
      <c r="C19" s="17" t="s">
        <v>83</v>
      </c>
      <c r="D19" s="16" t="s">
        <v>162</v>
      </c>
      <c r="E19" s="26">
        <v>69.4</v>
      </c>
      <c r="F19" s="16" t="s">
        <v>164</v>
      </c>
      <c r="G19" s="15">
        <v>192</v>
      </c>
      <c r="H19" s="15">
        <v>185</v>
      </c>
      <c r="I19" s="15">
        <v>2</v>
      </c>
      <c r="J19" s="15">
        <f t="shared" si="0"/>
        <v>24.99981</v>
      </c>
      <c r="K19" s="15">
        <f ca="1">ROW(K19)-(ROW(F14)+MATCH(F19,OFFSET(F14,1,0,C41,1),0))+1</f>
        <v>4</v>
      </c>
      <c r="L19" s="76">
        <f>IF(D19="M",IF(C43&lt;&gt;"",IF(K19&lt;=C43,J19,0),IF(K19&gt;0,J19,0)),IF(C44&lt;&gt;"",IF(K19&lt;=C44,J19,0),IF(K19&gt;0,J19,0)))</f>
        <v>24.99981</v>
      </c>
    </row>
    <row r="20" spans="1:12" ht="12.75" customHeight="1">
      <c r="A20" s="18" t="s">
        <v>11</v>
      </c>
      <c r="B20" s="17" t="s">
        <v>72</v>
      </c>
      <c r="C20" s="17" t="s">
        <v>71</v>
      </c>
      <c r="D20" s="16" t="s">
        <v>162</v>
      </c>
      <c r="E20" s="26">
        <v>60.3</v>
      </c>
      <c r="F20" s="16" t="s">
        <v>165</v>
      </c>
      <c r="G20" s="15">
        <v>147</v>
      </c>
      <c r="H20" s="15">
        <v>142</v>
      </c>
      <c r="I20" s="15">
        <v>2</v>
      </c>
      <c r="J20" s="15">
        <f t="shared" si="0"/>
        <v>24.9998</v>
      </c>
      <c r="K20" s="15">
        <f ca="1">ROW(K20)-(ROW(F14)+MATCH(F20,OFFSET(F14,1,0,C41,1),0))+1</f>
        <v>1</v>
      </c>
      <c r="L20" s="76">
        <f>IF(D20="M",IF(C43&lt;&gt;"",IF(K20&lt;=C43,J20,0),IF(K20&gt;0,J20,0)),IF(C44&lt;&gt;"",IF(K20&lt;=C44,J20,0),IF(K20&gt;0,J20,0)))</f>
        <v>24.9998</v>
      </c>
    </row>
    <row r="21" spans="1:12" ht="12.75" customHeight="1">
      <c r="A21" s="18" t="s">
        <v>11</v>
      </c>
      <c r="B21" s="17" t="s">
        <v>107</v>
      </c>
      <c r="C21" s="17" t="s">
        <v>106</v>
      </c>
      <c r="D21" s="16" t="s">
        <v>162</v>
      </c>
      <c r="E21" s="26">
        <v>74.7</v>
      </c>
      <c r="F21" s="16" t="s">
        <v>165</v>
      </c>
      <c r="G21" s="15">
        <v>108</v>
      </c>
      <c r="H21" s="15">
        <v>108</v>
      </c>
      <c r="I21" s="15">
        <v>7</v>
      </c>
      <c r="J21" s="15">
        <f t="shared" si="0"/>
        <v>18.99979</v>
      </c>
      <c r="K21" s="15">
        <f ca="1">ROW(K21)-(ROW(F14)+MATCH(F21,OFFSET(F14,1,0,C41,1),0))+1</f>
        <v>2</v>
      </c>
      <c r="L21" s="76">
        <f>IF(D21="M",IF(C43&lt;&gt;"",IF(K21&lt;=C43,J21,0),IF(K21&gt;0,J21,0)),IF(C44&lt;&gt;"",IF(K21&lt;=C44,J21,0),IF(K21&gt;0,J21,0)))</f>
        <v>18.99979</v>
      </c>
    </row>
    <row r="22" spans="1:12" ht="12.75" customHeight="1">
      <c r="A22" s="18" t="s">
        <v>64</v>
      </c>
      <c r="B22" s="17" t="s">
        <v>148</v>
      </c>
      <c r="C22" s="17" t="s">
        <v>147</v>
      </c>
      <c r="D22" s="16" t="s">
        <v>175</v>
      </c>
      <c r="E22" s="26">
        <v>75.3</v>
      </c>
      <c r="F22" s="16" t="s">
        <v>176</v>
      </c>
      <c r="G22" s="15">
        <v>62</v>
      </c>
      <c r="H22" s="15">
        <v>57</v>
      </c>
      <c r="I22" s="15">
        <v>1</v>
      </c>
      <c r="J22" s="15">
        <f t="shared" si="0"/>
        <v>27.99978</v>
      </c>
      <c r="K22" s="15">
        <f ca="1">ROW(K22)-(ROW(F14)+MATCH(F22,OFFSET(F14,1,0,C41,1),0))+1</f>
        <v>1</v>
      </c>
      <c r="L22" s="76">
        <f>IF(D22="M",IF(C43&lt;&gt;"",IF(K22&lt;=C43,J22,0),IF(K22&gt;0,J22,0)),IF(C44&lt;&gt;"",IF(K22&lt;=C44,J22,0),IF(K22&gt;0,J22,0)))</f>
        <v>27.99978</v>
      </c>
    </row>
    <row r="23" spans="1:12" ht="12.75" customHeight="1">
      <c r="A23" s="18" t="s">
        <v>64</v>
      </c>
      <c r="B23" s="17" t="s">
        <v>131</v>
      </c>
      <c r="C23" s="17" t="s">
        <v>130</v>
      </c>
      <c r="D23" s="16" t="s">
        <v>175</v>
      </c>
      <c r="E23" s="26">
        <v>43.3</v>
      </c>
      <c r="F23" s="16" t="s">
        <v>176</v>
      </c>
      <c r="G23" s="15">
        <v>71</v>
      </c>
      <c r="H23" s="15">
        <v>68</v>
      </c>
      <c r="I23" s="15">
        <v>1</v>
      </c>
      <c r="J23" s="15">
        <f t="shared" si="0"/>
        <v>27.99977</v>
      </c>
      <c r="K23" s="15">
        <f ca="1">ROW(K23)-(ROW(F14)+MATCH(F23,OFFSET(F14,1,0,C41,1),0))+1</f>
        <v>2</v>
      </c>
      <c r="L23" s="76">
        <f>IF(D23="M",IF(C43&lt;&gt;"",IF(K23&lt;=C43,J23,0),IF(K23&gt;0,J23,0)),IF(C44&lt;&gt;"",IF(K23&lt;=C44,J23,0),IF(K23&gt;0,J23,0)))</f>
        <v>27.99977</v>
      </c>
    </row>
    <row r="24" spans="1:12" ht="12.75" customHeight="1">
      <c r="A24" s="18" t="s">
        <v>64</v>
      </c>
      <c r="B24" s="17" t="s">
        <v>151</v>
      </c>
      <c r="C24" s="17" t="s">
        <v>150</v>
      </c>
      <c r="D24" s="16" t="s">
        <v>175</v>
      </c>
      <c r="E24" s="26">
        <v>76.1</v>
      </c>
      <c r="F24" s="16" t="s">
        <v>176</v>
      </c>
      <c r="G24" s="15">
        <v>122</v>
      </c>
      <c r="H24" s="15">
        <v>119</v>
      </c>
      <c r="I24" s="15">
        <v>1</v>
      </c>
      <c r="J24" s="15">
        <f t="shared" si="0"/>
        <v>27.99976</v>
      </c>
      <c r="K24" s="15">
        <f ca="1">ROW(K24)-(ROW(F14)+MATCH(F24,OFFSET(F14,1,0,C41,1),0))+1</f>
        <v>3</v>
      </c>
      <c r="L24" s="76">
        <f>IF(D24="M",IF(C43&lt;&gt;"",IF(K24&lt;=C43,J24,0),IF(K24&gt;0,J24,0)),IF(C44&lt;&gt;"",IF(K24&lt;=C44,J24,0),IF(K24&gt;0,J24,0)))</f>
        <v>27.99976</v>
      </c>
    </row>
    <row r="25" spans="1:12" ht="12.75" customHeight="1">
      <c r="A25" s="18" t="s">
        <v>64</v>
      </c>
      <c r="B25" s="17" t="s">
        <v>134</v>
      </c>
      <c r="C25" s="17" t="s">
        <v>87</v>
      </c>
      <c r="D25" s="16" t="s">
        <v>175</v>
      </c>
      <c r="E25" s="26">
        <v>46</v>
      </c>
      <c r="F25" s="16" t="s">
        <v>176</v>
      </c>
      <c r="G25" s="15">
        <v>75</v>
      </c>
      <c r="H25" s="15">
        <v>68</v>
      </c>
      <c r="I25" s="15">
        <v>1</v>
      </c>
      <c r="J25" s="15">
        <f t="shared" si="0"/>
        <v>27.99975</v>
      </c>
      <c r="K25" s="15">
        <f ca="1">ROW(K25)-(ROW(F14)+MATCH(F25,OFFSET(F14,1,0,C41,1),0))+1</f>
        <v>4</v>
      </c>
      <c r="L25" s="76">
        <f>IF(D25="M",IF(C43&lt;&gt;"",IF(K25&lt;=C43,J25,0),IF(K25&gt;0,J25,0)),IF(C44&lt;&gt;"",IF(K25&lt;=C44,J25,0),IF(K25&gt;0,J25,0)))</f>
        <v>27.99975</v>
      </c>
    </row>
    <row r="26" spans="1:12" ht="12.75" customHeight="1">
      <c r="A26" s="18" t="s">
        <v>64</v>
      </c>
      <c r="B26" s="17" t="s">
        <v>137</v>
      </c>
      <c r="C26" s="17" t="s">
        <v>136</v>
      </c>
      <c r="D26" s="16" t="s">
        <v>175</v>
      </c>
      <c r="E26" s="26">
        <v>58.8</v>
      </c>
      <c r="F26" s="16" t="s">
        <v>176</v>
      </c>
      <c r="G26" s="15">
        <v>101</v>
      </c>
      <c r="H26" s="15">
        <v>94</v>
      </c>
      <c r="I26" s="15">
        <v>1</v>
      </c>
      <c r="J26" s="15">
        <f t="shared" si="0"/>
        <v>27.99974</v>
      </c>
      <c r="K26" s="15">
        <f ca="1">ROW(K26)-(ROW(F14)+MATCH(F26,OFFSET(F14,1,0,C41,1),0))+1</f>
        <v>5</v>
      </c>
      <c r="L26" s="76">
        <f>IF(D26="M",IF(C43&lt;&gt;"",IF(K26&lt;=C43,J26,0),IF(K26&gt;0,J26,0)),IF(C44&lt;&gt;"",IF(K26&lt;=C44,J26,0),IF(K26&gt;0,J26,0)))</f>
        <v>27.99974</v>
      </c>
    </row>
    <row r="27" spans="1:12" ht="12.75" customHeight="1">
      <c r="A27" s="18" t="s">
        <v>64</v>
      </c>
      <c r="B27" s="17" t="s">
        <v>141</v>
      </c>
      <c r="C27" s="17" t="s">
        <v>140</v>
      </c>
      <c r="D27" s="16" t="s">
        <v>175</v>
      </c>
      <c r="E27" s="26">
        <v>70.5</v>
      </c>
      <c r="F27" s="16" t="s">
        <v>176</v>
      </c>
      <c r="G27" s="15">
        <v>123</v>
      </c>
      <c r="H27" s="15">
        <v>120</v>
      </c>
      <c r="I27" s="15">
        <v>1</v>
      </c>
      <c r="J27" s="15">
        <f t="shared" si="0"/>
        <v>27.99973</v>
      </c>
      <c r="K27" s="15">
        <f ca="1">ROW(K27)-(ROW(F14)+MATCH(F27,OFFSET(F14,1,0,C41,1),0))+1</f>
        <v>6</v>
      </c>
      <c r="L27" s="76">
        <f>IF(D27="M",IF(C43&lt;&gt;"",IF(K27&lt;=C43,J27,0),IF(K27&gt;0,J27,0)),IF(C44&lt;&gt;"",IF(K27&lt;=C44,J27,0),IF(K27&gt;0,J27,0)))</f>
        <v>27.99973</v>
      </c>
    </row>
    <row r="28" spans="1:12" ht="12.75" customHeight="1">
      <c r="A28" s="18" t="s">
        <v>64</v>
      </c>
      <c r="B28" s="17" t="s">
        <v>144</v>
      </c>
      <c r="C28" s="17" t="s">
        <v>143</v>
      </c>
      <c r="D28" s="16" t="s">
        <v>175</v>
      </c>
      <c r="E28" s="26">
        <v>71</v>
      </c>
      <c r="F28" s="16" t="s">
        <v>176</v>
      </c>
      <c r="G28" s="15">
        <v>107</v>
      </c>
      <c r="H28" s="15">
        <v>98</v>
      </c>
      <c r="I28" s="15">
        <v>2</v>
      </c>
      <c r="J28" s="15">
        <f t="shared" si="0"/>
        <v>24.99972</v>
      </c>
      <c r="K28" s="15">
        <f ca="1">ROW(K28)-(ROW(F14)+MATCH(F28,OFFSET(F14,1,0,C41,1),0))+1</f>
        <v>7</v>
      </c>
      <c r="L28" s="76">
        <f>IF(D28="M",IF(C43&lt;&gt;"",IF(K28&lt;=C43,J28,0),IF(K28&gt;0,J28,0)),IF(C44&lt;&gt;"",IF(K28&lt;=C44,J28,0),IF(K28&gt;0,J28,0)))</f>
        <v>24.99972</v>
      </c>
    </row>
    <row r="29" spans="1:12" ht="12.75" customHeight="1">
      <c r="A29" s="18" t="s">
        <v>64</v>
      </c>
      <c r="B29" s="17" t="s">
        <v>115</v>
      </c>
      <c r="C29" s="17" t="s">
        <v>114</v>
      </c>
      <c r="D29" s="16" t="s">
        <v>162</v>
      </c>
      <c r="E29" s="26">
        <v>95.5</v>
      </c>
      <c r="F29" s="16" t="s">
        <v>166</v>
      </c>
      <c r="G29" s="15">
        <v>224</v>
      </c>
      <c r="H29" s="15">
        <v>218</v>
      </c>
      <c r="I29" s="15">
        <v>1</v>
      </c>
      <c r="J29" s="15">
        <f t="shared" si="0"/>
        <v>27.99971</v>
      </c>
      <c r="K29" s="15">
        <f ca="1">ROW(K29)-(ROW(F14)+MATCH(F29,OFFSET(F14,1,0,C41,1),0))+1</f>
        <v>1</v>
      </c>
      <c r="L29" s="76">
        <f>IF(D29="M",IF(C43&lt;&gt;"",IF(K29&lt;=C43,J29,0),IF(K29&gt;0,J29,0)),IF(C44&lt;&gt;"",IF(K29&lt;=C44,J29,0),IF(K29&gt;0,J29,0)))</f>
        <v>27.99971</v>
      </c>
    </row>
    <row r="30" spans="1:12" ht="12.75" customHeight="1">
      <c r="A30" s="18" t="s">
        <v>64</v>
      </c>
      <c r="B30" s="17" t="s">
        <v>63</v>
      </c>
      <c r="C30" s="17" t="s">
        <v>62</v>
      </c>
      <c r="D30" s="16" t="s">
        <v>162</v>
      </c>
      <c r="E30" s="26">
        <v>54.9</v>
      </c>
      <c r="F30" s="16" t="s">
        <v>166</v>
      </c>
      <c r="G30" s="15">
        <v>77</v>
      </c>
      <c r="H30" s="15">
        <v>73</v>
      </c>
      <c r="I30" s="15">
        <v>1</v>
      </c>
      <c r="J30" s="15">
        <f t="shared" si="0"/>
        <v>27.9997</v>
      </c>
      <c r="K30" s="15">
        <f ca="1">ROW(K30)-(ROW(F14)+MATCH(F30,OFFSET(F14,1,0,C41,1),0))+1</f>
        <v>2</v>
      </c>
      <c r="L30" s="76">
        <f>IF(D30="M",IF(C43&lt;&gt;"",IF(K30&lt;=C43,J30,0),IF(K30&gt;0,J30,0)),IF(C44&lt;&gt;"",IF(K30&lt;=C44,J30,0),IF(K30&gt;0,J30,0)))</f>
        <v>27.9997</v>
      </c>
    </row>
    <row r="31" spans="1:12" ht="12.75" customHeight="1">
      <c r="A31" s="18" t="s">
        <v>64</v>
      </c>
      <c r="B31" s="17" t="s">
        <v>88</v>
      </c>
      <c r="C31" s="17" t="s">
        <v>87</v>
      </c>
      <c r="D31" s="16" t="s">
        <v>162</v>
      </c>
      <c r="E31" s="26">
        <v>77.9</v>
      </c>
      <c r="F31" s="16" t="s">
        <v>166</v>
      </c>
      <c r="G31" s="15">
        <v>216</v>
      </c>
      <c r="H31" s="15">
        <v>216</v>
      </c>
      <c r="I31" s="15">
        <v>1</v>
      </c>
      <c r="J31" s="15">
        <f t="shared" si="0"/>
        <v>27.99969</v>
      </c>
      <c r="K31" s="15">
        <f ca="1">ROW(K31)-(ROW(F14)+MATCH(F31,OFFSET(F14,1,0,C41,1),0))+1</f>
        <v>3</v>
      </c>
      <c r="L31" s="76">
        <f>IF(D31="M",IF(C43&lt;&gt;"",IF(K31&lt;=C43,J31,0),IF(K31&gt;0,J31,0)),IF(C44&lt;&gt;"",IF(K31&lt;=C44,J31,0),IF(K31&gt;0,J31,0)))</f>
        <v>27.99969</v>
      </c>
    </row>
    <row r="32" spans="1:12" ht="12.75" customHeight="1">
      <c r="A32" s="18" t="s">
        <v>64</v>
      </c>
      <c r="B32" s="17" t="s">
        <v>78</v>
      </c>
      <c r="C32" s="17" t="s">
        <v>77</v>
      </c>
      <c r="D32" s="16" t="s">
        <v>162</v>
      </c>
      <c r="E32" s="26">
        <v>65.6</v>
      </c>
      <c r="F32" s="16" t="s">
        <v>166</v>
      </c>
      <c r="G32" s="15">
        <v>157</v>
      </c>
      <c r="H32" s="15">
        <v>152</v>
      </c>
      <c r="I32" s="15">
        <v>1</v>
      </c>
      <c r="J32" s="15">
        <f t="shared" si="0"/>
        <v>27.99968</v>
      </c>
      <c r="K32" s="15">
        <f ca="1">ROW(K32)-(ROW(F14)+MATCH(F32,OFFSET(F14,1,0,C41,1),0))+1</f>
        <v>4</v>
      </c>
      <c r="L32" s="76">
        <f>IF(D32="M",IF(C43&lt;&gt;"",IF(K32&lt;=C43,J32,0),IF(K32&gt;0,J32,0)),IF(C44&lt;&gt;"",IF(K32&lt;=C44,J32,0),IF(K32&gt;0,J32,0)))</f>
        <v>27.99968</v>
      </c>
    </row>
    <row r="33" spans="1:12" ht="12.75" customHeight="1">
      <c r="A33" s="18" t="s">
        <v>64</v>
      </c>
      <c r="B33" s="17" t="s">
        <v>90</v>
      </c>
      <c r="C33" s="17" t="s">
        <v>89</v>
      </c>
      <c r="D33" s="16" t="s">
        <v>162</v>
      </c>
      <c r="E33" s="26">
        <v>79.4</v>
      </c>
      <c r="F33" s="16" t="s">
        <v>166</v>
      </c>
      <c r="G33" s="15">
        <v>207</v>
      </c>
      <c r="H33" s="15">
        <v>207</v>
      </c>
      <c r="I33" s="15">
        <v>2</v>
      </c>
      <c r="J33" s="15">
        <f t="shared" si="0"/>
        <v>24.99967</v>
      </c>
      <c r="K33" s="15">
        <f ca="1">ROW(K33)-(ROW(F14)+MATCH(F33,OFFSET(F14,1,0,C41,1),0))+1</f>
        <v>5</v>
      </c>
      <c r="L33" s="76">
        <f>IF(D33="M",IF(C43&lt;&gt;"",IF(K33&lt;=C43,J33,0),IF(K33&gt;0,J33,0)),IF(C44&lt;&gt;"",IF(K33&lt;=C44,J33,0),IF(K33&gt;0,J33,0)))</f>
        <v>24.99967</v>
      </c>
    </row>
    <row r="34" spans="1:12" ht="12.75" customHeight="1">
      <c r="A34" s="18" t="s">
        <v>64</v>
      </c>
      <c r="B34" s="17" t="s">
        <v>74</v>
      </c>
      <c r="C34" s="17" t="s">
        <v>62</v>
      </c>
      <c r="D34" s="16" t="s">
        <v>162</v>
      </c>
      <c r="E34" s="26">
        <v>56.8</v>
      </c>
      <c r="F34" s="16" t="s">
        <v>166</v>
      </c>
      <c r="G34" s="15">
        <v>50</v>
      </c>
      <c r="H34" s="15">
        <v>46</v>
      </c>
      <c r="I34" s="15">
        <v>3</v>
      </c>
      <c r="J34" s="15">
        <f t="shared" si="0"/>
        <v>22.99966</v>
      </c>
      <c r="K34" s="15">
        <f ca="1">ROW(K34)-(ROW(F14)+MATCH(F34,OFFSET(F14,1,0,C41,1),0))+1</f>
        <v>6</v>
      </c>
      <c r="L34" s="76">
        <f>IF(D34="M",IF(C43&lt;&gt;"",IF(K34&lt;=C43,J34,0),IF(K34&gt;0,J34,0)),IF(C44&lt;&gt;"",IF(K34&lt;=C44,J34,0),IF(K34&gt;0,J34,0)))</f>
        <v>22.99966</v>
      </c>
    </row>
    <row r="35" spans="1:12" ht="12.75" customHeight="1">
      <c r="A35" s="18" t="s">
        <v>64</v>
      </c>
      <c r="B35" s="17" t="s">
        <v>93</v>
      </c>
      <c r="C35" s="17" t="s">
        <v>92</v>
      </c>
      <c r="D35" s="16" t="s">
        <v>162</v>
      </c>
      <c r="E35" s="26">
        <v>78.6</v>
      </c>
      <c r="F35" s="16" t="s">
        <v>166</v>
      </c>
      <c r="G35" s="15">
        <v>198</v>
      </c>
      <c r="H35" s="15">
        <v>189</v>
      </c>
      <c r="I35" s="15">
        <v>4</v>
      </c>
      <c r="J35" s="15">
        <f t="shared" si="0"/>
        <v>21.99965</v>
      </c>
      <c r="K35" s="15">
        <f ca="1">ROW(K35)-(ROW(F14)+MATCH(F35,OFFSET(F14,1,0,C41,1),0))+1</f>
        <v>7</v>
      </c>
      <c r="L35" s="76">
        <f>IF(D35="M",IF(C43&lt;&gt;"",IF(K35&lt;=C43,J35,0),IF(K35&gt;0,J35,0)),IF(C44&lt;&gt;"",IF(K35&lt;=C44,J35,0),IF(K35&gt;0,J35,0)))</f>
        <v>21.99965</v>
      </c>
    </row>
    <row r="36" spans="1:12" ht="12.75" customHeight="1">
      <c r="A36" s="18" t="s">
        <v>64</v>
      </c>
      <c r="B36" s="17" t="s">
        <v>111</v>
      </c>
      <c r="C36" s="17" t="s">
        <v>110</v>
      </c>
      <c r="D36" s="16" t="s">
        <v>162</v>
      </c>
      <c r="E36" s="26">
        <v>88.2</v>
      </c>
      <c r="F36" s="16" t="s">
        <v>166</v>
      </c>
      <c r="G36" s="15">
        <v>0</v>
      </c>
      <c r="H36" s="15">
        <v>0</v>
      </c>
      <c r="I36" s="15">
        <v>0</v>
      </c>
      <c r="J36" s="15">
        <f t="shared" si="0"/>
        <v>-0.00036</v>
      </c>
      <c r="K36" s="15">
        <f ca="1">ROW(K36)-(ROW(F14)+MATCH(F36,OFFSET(F14,1,0,C41,1),0))+1</f>
        <v>8</v>
      </c>
      <c r="L36" s="76">
        <f>IF(D36="M",IF(C43&lt;&gt;"",IF(K36&lt;=C43,J36,0),IF(K36&gt;0,J36,0)),IF(C44&lt;&gt;"",IF(K36&lt;=C44,J36,0),IF(K36&gt;0,J36,0)))</f>
        <v>-0.00036</v>
      </c>
    </row>
    <row r="37" spans="1:12" ht="12.75" customHeight="1">
      <c r="A37" s="18" t="s">
        <v>104</v>
      </c>
      <c r="B37" s="17" t="s">
        <v>103</v>
      </c>
      <c r="C37" s="17" t="s">
        <v>102</v>
      </c>
      <c r="D37" s="16" t="s">
        <v>162</v>
      </c>
      <c r="E37" s="26">
        <v>80.2</v>
      </c>
      <c r="F37" s="16" t="s">
        <v>167</v>
      </c>
      <c r="G37" s="15">
        <v>168</v>
      </c>
      <c r="H37" s="15">
        <v>168</v>
      </c>
      <c r="I37" s="15">
        <v>6</v>
      </c>
      <c r="J37" s="15">
        <f t="shared" si="0"/>
        <v>19.99963</v>
      </c>
      <c r="K37" s="15">
        <f ca="1">ROW(K37)-(ROW(F14)+MATCH(F37,OFFSET(F14,1,0,C41,1),0))+1</f>
        <v>1</v>
      </c>
      <c r="L37" s="76">
        <f>IF(D37="M",IF(C43&lt;&gt;"",IF(K37&lt;=C43,J37,0),IF(K37&gt;0,J37,0)),IF(C44&lt;&gt;"",IF(K37&lt;=C44,J37,0),IF(K37&gt;0,J37,0)))</f>
        <v>19.99963</v>
      </c>
    </row>
    <row r="38" spans="1:12" ht="12.75" customHeight="1">
      <c r="A38" s="18" t="s">
        <v>101</v>
      </c>
      <c r="B38" s="17" t="s">
        <v>100</v>
      </c>
      <c r="C38" s="17" t="s">
        <v>99</v>
      </c>
      <c r="D38" s="16" t="s">
        <v>162</v>
      </c>
      <c r="E38" s="26">
        <v>75.5</v>
      </c>
      <c r="F38" s="16" t="s">
        <v>168</v>
      </c>
      <c r="G38" s="15">
        <v>177</v>
      </c>
      <c r="H38" s="15">
        <v>170</v>
      </c>
      <c r="I38" s="15">
        <v>5</v>
      </c>
      <c r="J38" s="15">
        <f t="shared" si="0"/>
        <v>20.99962</v>
      </c>
      <c r="K38" s="15">
        <f ca="1">ROW(K38)-(ROW(F14)+MATCH(F38,OFFSET(F14,1,0,C41,1),0))+1</f>
        <v>1</v>
      </c>
      <c r="L38" s="76">
        <f>IF(D38="M",IF(C43&lt;&gt;"",IF(K38&lt;=C43,J38,0),IF(K38&gt;0,J38,0)),IF(C44&lt;&gt;"",IF(K38&lt;=C44,J38,0),IF(K38&gt;0,J38,0)))</f>
        <v>20.99962</v>
      </c>
    </row>
    <row r="39" spans="1:12" ht="12.75" customHeight="1">
      <c r="A39" s="18" t="s">
        <v>97</v>
      </c>
      <c r="B39" s="17" t="s">
        <v>96</v>
      </c>
      <c r="C39" s="17" t="s">
        <v>95</v>
      </c>
      <c r="D39" s="16" t="s">
        <v>162</v>
      </c>
      <c r="E39" s="26">
        <v>77.6</v>
      </c>
      <c r="F39" s="16" t="s">
        <v>169</v>
      </c>
      <c r="G39" s="15">
        <v>198</v>
      </c>
      <c r="H39" s="15">
        <v>191</v>
      </c>
      <c r="I39" s="15">
        <v>3</v>
      </c>
      <c r="J39" s="15">
        <f t="shared" si="0"/>
        <v>22.99961</v>
      </c>
      <c r="K39" s="15">
        <f ca="1">ROW(K39)-(ROW(F14)+MATCH(F39,OFFSET(F14,1,0,C41,1),0))+1</f>
        <v>1</v>
      </c>
      <c r="L39" s="76">
        <f>IF(D39="M",IF(C43&lt;&gt;"",IF(K39&lt;=C43,J39,0),IF(K39&gt;0,J39,0)),IF(C44&lt;&gt;"",IF(K39&lt;=C44,J39,0),IF(K39&gt;0,J39,0)))</f>
        <v>22.99961</v>
      </c>
    </row>
    <row r="40" spans="1:18" ht="12.75" customHeight="1">
      <c r="A40" s="10"/>
      <c r="B40" s="12">
        <f ca="1">IF(A40&gt;0,SUMIF(OFFSET($A$15,0,0,$C$41,1),A40,OFFSET($A$15,0,9,$C$41,1)),"")</f>
      </c>
      <c r="C40" s="10">
        <f ca="1">IF(A40&gt;0,RANK(B40,OFFSET(A$4,0,0,#REF!,2)),"")</f>
      </c>
      <c r="D40" s="10"/>
      <c r="E40" s="10"/>
      <c r="F40" s="10"/>
      <c r="G40" s="10"/>
      <c r="H40" s="10"/>
      <c r="I40" s="10"/>
      <c r="J40" s="10"/>
      <c r="K40" s="10"/>
      <c r="L40" s="10"/>
      <c r="M40" s="4"/>
      <c r="N40" s="4"/>
      <c r="O40" s="4"/>
      <c r="P40" s="4"/>
      <c r="Q40" s="4"/>
      <c r="R40" s="4"/>
    </row>
    <row r="41" spans="1:19" ht="12.75" customHeight="1">
      <c r="A41" t="s">
        <v>170</v>
      </c>
      <c r="C41">
        <v>25</v>
      </c>
      <c r="H41"/>
      <c r="I41"/>
      <c r="J41"/>
      <c r="K41"/>
      <c r="L41"/>
      <c r="M41" s="4"/>
      <c r="N41" s="4"/>
      <c r="O41" s="4"/>
      <c r="P41" s="4"/>
      <c r="Q41" s="4"/>
      <c r="R41" s="4"/>
      <c r="S41" s="4"/>
    </row>
    <row r="42" spans="1:19" ht="12.75" customHeight="1">
      <c r="A42" s="4" t="s">
        <v>171</v>
      </c>
      <c r="B42" s="5"/>
      <c r="C42">
        <v>7</v>
      </c>
      <c r="H42"/>
      <c r="I42"/>
      <c r="J42"/>
      <c r="K42"/>
      <c r="L42"/>
      <c r="M42" s="4"/>
      <c r="N42" s="4"/>
      <c r="O42" s="4"/>
      <c r="P42" s="4"/>
      <c r="Q42" s="4"/>
      <c r="R42" s="4"/>
      <c r="S42" s="4"/>
    </row>
    <row r="43" spans="1:19" ht="12.75" customHeight="1">
      <c r="A43" t="s">
        <v>172</v>
      </c>
      <c r="C43">
        <v>10</v>
      </c>
      <c r="H43"/>
      <c r="I43"/>
      <c r="J43"/>
      <c r="K43"/>
      <c r="L43"/>
      <c r="M43" s="4"/>
      <c r="N43" s="4"/>
      <c r="O43" s="4"/>
      <c r="P43" s="4"/>
      <c r="Q43" s="4"/>
      <c r="R43" s="4"/>
      <c r="S43" s="4"/>
    </row>
    <row r="44" spans="1:19" ht="12.75" customHeight="1">
      <c r="A44" t="s">
        <v>177</v>
      </c>
      <c r="C44">
        <v>10</v>
      </c>
      <c r="H44"/>
      <c r="I44"/>
      <c r="J44"/>
      <c r="K44"/>
      <c r="L44"/>
      <c r="M44" s="4"/>
      <c r="N44" s="4"/>
      <c r="O44" s="4"/>
      <c r="P44" s="4"/>
      <c r="Q44" s="4"/>
      <c r="R44" s="4"/>
      <c r="S44" s="4"/>
    </row>
    <row r="45" ht="12.75" customHeight="1"/>
    <row r="46" ht="12.75" customHeight="1"/>
    <row r="47" ht="12.75" customHeight="1"/>
    <row r="48" ht="12.75" customHeight="1"/>
    <row r="49" ht="12.75" customHeight="1"/>
  </sheetData>
  <sheetProtection selectLockedCells="1" selectUnlockedCells="1"/>
  <dataValidations count="1">
    <dataValidation type="decimal" allowBlank="1" showErrorMessage="1" sqref="G6">
      <formula1>0</formula1>
      <formula2>200</formula2>
    </dataValidation>
  </dataValidations>
  <printOptions horizontalCentered="1" vertic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6" r:id="rId1"/>
  <headerFooter alignWithMargins="0">
    <oddHeader>&amp;LCustom Team Points&amp;C&amp;RMen + Women</oddHeader>
    <oddFooter>&amp;R&amp;P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showGridLines="0" zoomScale="93" zoomScaleNormal="93" zoomScalePageLayoutView="0" workbookViewId="0" topLeftCell="A1">
      <selection activeCell="R4" sqref="R4"/>
    </sheetView>
  </sheetViews>
  <sheetFormatPr defaultColWidth="11.421875" defaultRowHeight="12.75"/>
  <cols>
    <col min="1" max="1" width="5.28125" style="0" customWidth="1"/>
    <col min="2" max="2" width="22.7109375" style="0" customWidth="1"/>
    <col min="3" max="3" width="18.57421875" style="0" customWidth="1"/>
    <col min="4" max="4" width="11.421875" style="1" hidden="1" customWidth="1"/>
    <col min="5" max="5" width="9.7109375" style="1" customWidth="1"/>
    <col min="6" max="6" width="7.28125" style="1" customWidth="1"/>
    <col min="7" max="7" width="7.421875" style="2" customWidth="1"/>
    <col min="8" max="8" width="12.7109375" style="1" customWidth="1"/>
    <col min="9" max="12" width="7.7109375" style="1" customWidth="1"/>
    <col min="13" max="13" width="7.7109375" style="0" customWidth="1"/>
    <col min="14" max="14" width="7.7109375" style="27" customWidth="1"/>
    <col min="15" max="17" width="7.7109375" style="1" customWidth="1"/>
    <col min="18" max="18" width="10.00390625" style="1" customWidth="1"/>
    <col min="19" max="19" width="10.00390625" style="0" customWidth="1"/>
    <col min="20" max="20" width="8.421875" style="27" customWidth="1"/>
    <col min="21" max="22" width="10.140625" style="1" customWidth="1"/>
    <col min="23" max="23" width="0" style="1" hidden="1" customWidth="1"/>
    <col min="24" max="24" width="0.9921875" style="0" customWidth="1"/>
  </cols>
  <sheetData>
    <row r="1" spans="1:23" ht="15" customHeight="1">
      <c r="A1" s="97" t="s">
        <v>49</v>
      </c>
      <c r="B1" s="97" t="s">
        <v>50</v>
      </c>
      <c r="C1" s="99" t="s">
        <v>51</v>
      </c>
      <c r="D1" s="95" t="s">
        <v>2</v>
      </c>
      <c r="E1" s="83" t="s">
        <v>52</v>
      </c>
      <c r="F1" s="105" t="s">
        <v>53</v>
      </c>
      <c r="G1" s="106" t="s">
        <v>54</v>
      </c>
      <c r="H1" s="107" t="s">
        <v>55</v>
      </c>
      <c r="I1" s="109" t="s">
        <v>56</v>
      </c>
      <c r="J1" s="109"/>
      <c r="K1" s="109"/>
      <c r="L1" s="109"/>
      <c r="M1" s="109" t="s">
        <v>57</v>
      </c>
      <c r="N1" s="109"/>
      <c r="O1" s="109"/>
      <c r="P1" s="109"/>
      <c r="Q1" s="102" t="s">
        <v>58</v>
      </c>
      <c r="R1" s="104" t="s">
        <v>126</v>
      </c>
      <c r="S1" s="104"/>
      <c r="T1" s="104"/>
      <c r="V1"/>
      <c r="W1"/>
    </row>
    <row r="2" spans="1:20" s="1" customFormat="1" ht="15" customHeight="1">
      <c r="A2" s="98"/>
      <c r="B2" s="98"/>
      <c r="C2" s="100"/>
      <c r="D2" s="101"/>
      <c r="E2" s="83"/>
      <c r="F2" s="105"/>
      <c r="G2" s="106"/>
      <c r="H2" s="108"/>
      <c r="I2" s="20">
        <v>1</v>
      </c>
      <c r="J2" s="20">
        <v>2</v>
      </c>
      <c r="K2" s="20">
        <v>3</v>
      </c>
      <c r="L2" s="37" t="s">
        <v>3</v>
      </c>
      <c r="M2" s="20">
        <v>1</v>
      </c>
      <c r="N2" s="20">
        <v>2</v>
      </c>
      <c r="O2" s="20">
        <v>3</v>
      </c>
      <c r="P2" s="46" t="s">
        <v>3</v>
      </c>
      <c r="Q2" s="103"/>
      <c r="R2" s="45" t="s">
        <v>53</v>
      </c>
      <c r="S2" s="39" t="s">
        <v>52</v>
      </c>
      <c r="T2" s="44" t="s">
        <v>60</v>
      </c>
    </row>
    <row r="3" spans="1:23" ht="21" customHeight="1">
      <c r="A3" s="35">
        <v>0</v>
      </c>
      <c r="B3" s="43" t="s">
        <v>118</v>
      </c>
      <c r="C3" s="43" t="s">
        <v>119</v>
      </c>
      <c r="D3" s="21"/>
      <c r="E3" s="32" t="s">
        <v>117</v>
      </c>
      <c r="F3" s="33">
        <v>96.2</v>
      </c>
      <c r="G3" s="32" t="s">
        <v>120</v>
      </c>
      <c r="H3" s="31" t="s">
        <v>121</v>
      </c>
      <c r="I3" s="30">
        <v>110</v>
      </c>
      <c r="J3" s="30">
        <v>115</v>
      </c>
      <c r="K3" s="30">
        <v>120</v>
      </c>
      <c r="L3" s="29">
        <v>120</v>
      </c>
      <c r="M3" s="30">
        <v>135</v>
      </c>
      <c r="N3" s="30">
        <v>145</v>
      </c>
      <c r="O3" s="30">
        <v>155</v>
      </c>
      <c r="P3" s="29">
        <v>155</v>
      </c>
      <c r="Q3" s="28">
        <v>275</v>
      </c>
      <c r="R3" s="41">
        <v>309.45947077792124</v>
      </c>
      <c r="S3" s="42">
        <v>302.76485646449737</v>
      </c>
      <c r="T3" s="40">
        <v>1</v>
      </c>
      <c r="W3" s="24" t="s">
        <v>4</v>
      </c>
    </row>
    <row r="4" spans="1:23" s="22" customFormat="1" ht="21" customHeight="1">
      <c r="A4" s="35">
        <v>0</v>
      </c>
      <c r="B4" s="43" t="s">
        <v>81</v>
      </c>
      <c r="C4" s="43" t="s">
        <v>82</v>
      </c>
      <c r="D4" s="21"/>
      <c r="E4" s="32" t="s">
        <v>80</v>
      </c>
      <c r="F4" s="33">
        <v>68.7</v>
      </c>
      <c r="G4" s="32" t="s">
        <v>69</v>
      </c>
      <c r="H4" s="31" t="s">
        <v>79</v>
      </c>
      <c r="I4" s="30">
        <v>90</v>
      </c>
      <c r="J4" s="30">
        <v>95</v>
      </c>
      <c r="K4" s="30">
        <v>100</v>
      </c>
      <c r="L4" s="29">
        <v>100</v>
      </c>
      <c r="M4" s="30">
        <v>115</v>
      </c>
      <c r="N4" s="30">
        <v>122</v>
      </c>
      <c r="O4" s="30">
        <v>128</v>
      </c>
      <c r="P4" s="29">
        <v>128</v>
      </c>
      <c r="Q4" s="28">
        <v>228</v>
      </c>
      <c r="R4" s="41">
        <v>303.8799840170988</v>
      </c>
      <c r="S4" s="42">
        <v>293.1386444347971</v>
      </c>
      <c r="T4" s="40">
        <v>2</v>
      </c>
      <c r="W4" s="24" t="s">
        <v>4</v>
      </c>
    </row>
    <row r="5" spans="1:23" ht="21" customHeight="1">
      <c r="A5" s="35">
        <v>0</v>
      </c>
      <c r="B5" s="43" t="s">
        <v>87</v>
      </c>
      <c r="C5" s="43" t="s">
        <v>88</v>
      </c>
      <c r="D5" s="21"/>
      <c r="E5" s="32" t="s">
        <v>86</v>
      </c>
      <c r="F5" s="33">
        <v>77.9</v>
      </c>
      <c r="G5" s="32" t="s">
        <v>64</v>
      </c>
      <c r="H5" s="31" t="s">
        <v>79</v>
      </c>
      <c r="I5" s="30">
        <v>91</v>
      </c>
      <c r="J5" s="30">
        <v>96</v>
      </c>
      <c r="K5" s="30">
        <v>-101</v>
      </c>
      <c r="L5" s="29">
        <v>96</v>
      </c>
      <c r="M5" s="30">
        <v>120</v>
      </c>
      <c r="N5" s="30">
        <v>-124</v>
      </c>
      <c r="O5" s="30">
        <v>-125</v>
      </c>
      <c r="P5" s="29">
        <v>120</v>
      </c>
      <c r="Q5" s="28">
        <v>216</v>
      </c>
      <c r="R5" s="41">
        <v>267.9323889881582</v>
      </c>
      <c r="S5" s="42">
        <v>262.5731503048547</v>
      </c>
      <c r="T5" s="40">
        <v>3</v>
      </c>
      <c r="W5" s="24" t="s">
        <v>4</v>
      </c>
    </row>
    <row r="6" spans="1:23" ht="21" customHeight="1">
      <c r="A6" s="35">
        <v>0</v>
      </c>
      <c r="B6" s="43" t="s">
        <v>123</v>
      </c>
      <c r="C6" s="43" t="s">
        <v>124</v>
      </c>
      <c r="D6" s="21"/>
      <c r="E6" s="32" t="s">
        <v>122</v>
      </c>
      <c r="F6" s="33">
        <v>107.4</v>
      </c>
      <c r="G6" s="32" t="s">
        <v>69</v>
      </c>
      <c r="H6" s="31" t="s">
        <v>125</v>
      </c>
      <c r="I6" s="30">
        <v>105</v>
      </c>
      <c r="J6" s="30">
        <v>110</v>
      </c>
      <c r="K6" s="30">
        <v>115</v>
      </c>
      <c r="L6" s="29">
        <v>115</v>
      </c>
      <c r="M6" s="30">
        <v>128</v>
      </c>
      <c r="N6" s="30">
        <v>-133</v>
      </c>
      <c r="O6" s="30">
        <v>-136</v>
      </c>
      <c r="P6" s="29">
        <v>128</v>
      </c>
      <c r="Q6" s="28">
        <v>243</v>
      </c>
      <c r="R6" s="41">
        <v>262.91482276060935</v>
      </c>
      <c r="S6" s="42">
        <v>261.6893446955728</v>
      </c>
      <c r="T6" s="40">
        <v>4</v>
      </c>
      <c r="W6" s="24" t="s">
        <v>4</v>
      </c>
    </row>
    <row r="7" spans="1:23" ht="21" customHeight="1">
      <c r="A7" s="35">
        <v>0</v>
      </c>
      <c r="B7" s="43" t="s">
        <v>83</v>
      </c>
      <c r="C7" s="43" t="s">
        <v>84</v>
      </c>
      <c r="D7" s="21"/>
      <c r="E7" s="32" t="s">
        <v>80</v>
      </c>
      <c r="F7" s="33">
        <v>69.4</v>
      </c>
      <c r="G7" s="32" t="s">
        <v>69</v>
      </c>
      <c r="H7" s="31" t="s">
        <v>85</v>
      </c>
      <c r="I7" s="30">
        <v>85</v>
      </c>
      <c r="J7" s="30">
        <v>-90</v>
      </c>
      <c r="K7" s="30">
        <v>-91</v>
      </c>
      <c r="L7" s="29">
        <v>85</v>
      </c>
      <c r="M7" s="30">
        <v>100</v>
      </c>
      <c r="N7" s="30">
        <v>107</v>
      </c>
      <c r="O7" s="30">
        <v>-114</v>
      </c>
      <c r="P7" s="29">
        <v>107</v>
      </c>
      <c r="Q7" s="28">
        <v>192</v>
      </c>
      <c r="R7" s="41">
        <v>254.323188950956</v>
      </c>
      <c r="S7" s="42">
        <v>246.85359531351332</v>
      </c>
      <c r="T7" s="40">
        <v>5</v>
      </c>
      <c r="W7" s="24" t="s">
        <v>4</v>
      </c>
    </row>
    <row r="8" spans="1:23" ht="21" customHeight="1">
      <c r="A8" s="35">
        <v>0</v>
      </c>
      <c r="B8" s="43" t="s">
        <v>89</v>
      </c>
      <c r="C8" s="43" t="s">
        <v>90</v>
      </c>
      <c r="D8" s="21"/>
      <c r="E8" s="32" t="s">
        <v>86</v>
      </c>
      <c r="F8" s="33">
        <v>79.4</v>
      </c>
      <c r="G8" s="32" t="s">
        <v>64</v>
      </c>
      <c r="H8" s="31" t="s">
        <v>91</v>
      </c>
      <c r="I8" s="30">
        <v>92</v>
      </c>
      <c r="J8" s="30">
        <v>-97</v>
      </c>
      <c r="K8" s="30">
        <v>-97</v>
      </c>
      <c r="L8" s="29">
        <v>92</v>
      </c>
      <c r="M8" s="30">
        <v>115</v>
      </c>
      <c r="N8" s="30">
        <v>-120</v>
      </c>
      <c r="O8" s="30">
        <v>-122</v>
      </c>
      <c r="P8" s="29">
        <v>115</v>
      </c>
      <c r="Q8" s="28">
        <v>207</v>
      </c>
      <c r="R8" s="41">
        <v>254.21381652678213</v>
      </c>
      <c r="S8" s="42">
        <v>251.63260237548576</v>
      </c>
      <c r="T8" s="40">
        <v>6</v>
      </c>
      <c r="W8" s="24" t="s">
        <v>4</v>
      </c>
    </row>
    <row r="9" spans="1:23" ht="21" customHeight="1">
      <c r="A9" s="35">
        <v>0</v>
      </c>
      <c r="B9" s="43" t="s">
        <v>114</v>
      </c>
      <c r="C9" s="43" t="s">
        <v>115</v>
      </c>
      <c r="D9" s="21"/>
      <c r="E9" s="32" t="s">
        <v>113</v>
      </c>
      <c r="F9" s="33">
        <v>95.5</v>
      </c>
      <c r="G9" s="32" t="s">
        <v>64</v>
      </c>
      <c r="H9" s="31" t="s">
        <v>116</v>
      </c>
      <c r="I9" s="30">
        <v>93</v>
      </c>
      <c r="J9" s="30">
        <v>98</v>
      </c>
      <c r="K9" s="30">
        <v>-102</v>
      </c>
      <c r="L9" s="29">
        <v>98</v>
      </c>
      <c r="M9" s="30">
        <v>120</v>
      </c>
      <c r="N9" s="30">
        <v>126</v>
      </c>
      <c r="O9" s="30">
        <v>-130</v>
      </c>
      <c r="P9" s="29">
        <v>126</v>
      </c>
      <c r="Q9" s="28">
        <v>224</v>
      </c>
      <c r="R9" s="41">
        <v>252.79715932818712</v>
      </c>
      <c r="S9" s="42">
        <v>252.27525483176206</v>
      </c>
      <c r="T9" s="40">
        <v>7</v>
      </c>
      <c r="W9" s="24" t="s">
        <v>4</v>
      </c>
    </row>
    <row r="10" spans="1:23" ht="21" customHeight="1">
      <c r="A10" s="35">
        <v>0</v>
      </c>
      <c r="B10" s="43" t="s">
        <v>95</v>
      </c>
      <c r="C10" s="43" t="s">
        <v>96</v>
      </c>
      <c r="D10" s="21"/>
      <c r="E10" s="32" t="s">
        <v>86</v>
      </c>
      <c r="F10" s="33">
        <v>77.6</v>
      </c>
      <c r="G10" s="32" t="s">
        <v>97</v>
      </c>
      <c r="H10" s="31" t="s">
        <v>98</v>
      </c>
      <c r="I10" s="30">
        <v>83</v>
      </c>
      <c r="J10" s="30">
        <v>85</v>
      </c>
      <c r="K10" s="30">
        <v>88</v>
      </c>
      <c r="L10" s="29">
        <v>88</v>
      </c>
      <c r="M10" s="30">
        <v>103</v>
      </c>
      <c r="N10" s="30">
        <v>107</v>
      </c>
      <c r="O10" s="30">
        <v>110</v>
      </c>
      <c r="P10" s="29">
        <v>110</v>
      </c>
      <c r="Q10" s="28">
        <v>198</v>
      </c>
      <c r="R10" s="41">
        <v>246.10915224011265</v>
      </c>
      <c r="S10" s="42">
        <v>240.69205444611683</v>
      </c>
      <c r="T10" s="40">
        <v>8</v>
      </c>
      <c r="W10" s="24" t="s">
        <v>4</v>
      </c>
    </row>
    <row r="11" spans="1:23" ht="21" customHeight="1">
      <c r="A11" s="35">
        <v>0</v>
      </c>
      <c r="B11" s="43" t="s">
        <v>92</v>
      </c>
      <c r="C11" s="43" t="s">
        <v>93</v>
      </c>
      <c r="D11" s="21"/>
      <c r="E11" s="32" t="s">
        <v>86</v>
      </c>
      <c r="F11" s="33">
        <v>78.6</v>
      </c>
      <c r="G11" s="32" t="s">
        <v>64</v>
      </c>
      <c r="H11" s="31" t="s">
        <v>94</v>
      </c>
      <c r="I11" s="30">
        <v>85</v>
      </c>
      <c r="J11" s="30">
        <v>88</v>
      </c>
      <c r="K11" s="30">
        <v>91</v>
      </c>
      <c r="L11" s="29">
        <v>91</v>
      </c>
      <c r="M11" s="30">
        <v>98</v>
      </c>
      <c r="N11" s="30">
        <v>103</v>
      </c>
      <c r="O11" s="30">
        <v>107</v>
      </c>
      <c r="P11" s="29">
        <v>107</v>
      </c>
      <c r="Q11" s="28">
        <v>198</v>
      </c>
      <c r="R11" s="41">
        <v>244.44824380499753</v>
      </c>
      <c r="S11" s="42">
        <v>240.69205444611683</v>
      </c>
      <c r="T11" s="40">
        <v>9</v>
      </c>
      <c r="W11" s="24" t="s">
        <v>4</v>
      </c>
    </row>
    <row r="12" spans="1:23" ht="21" customHeight="1">
      <c r="A12" s="35">
        <v>0</v>
      </c>
      <c r="B12" s="43" t="s">
        <v>67</v>
      </c>
      <c r="C12" s="43" t="s">
        <v>68</v>
      </c>
      <c r="D12" s="21"/>
      <c r="E12" s="32" t="s">
        <v>66</v>
      </c>
      <c r="F12" s="33">
        <v>58.5</v>
      </c>
      <c r="G12" s="32" t="s">
        <v>69</v>
      </c>
      <c r="H12" s="31" t="s">
        <v>70</v>
      </c>
      <c r="I12" s="30">
        <v>63</v>
      </c>
      <c r="J12" s="30">
        <v>67</v>
      </c>
      <c r="K12" s="30">
        <v>-70</v>
      </c>
      <c r="L12" s="29">
        <v>67</v>
      </c>
      <c r="M12" s="30">
        <v>83</v>
      </c>
      <c r="N12" s="30">
        <v>87</v>
      </c>
      <c r="O12" s="30">
        <v>-91</v>
      </c>
      <c r="P12" s="29">
        <v>87</v>
      </c>
      <c r="Q12" s="28">
        <v>154</v>
      </c>
      <c r="R12" s="41">
        <v>228.40795232134587</v>
      </c>
      <c r="S12" s="42">
        <v>221.77803430936285</v>
      </c>
      <c r="T12" s="40">
        <v>10</v>
      </c>
      <c r="W12" s="24" t="s">
        <v>4</v>
      </c>
    </row>
    <row r="13" spans="1:23" ht="21" customHeight="1">
      <c r="A13" s="35">
        <v>0</v>
      </c>
      <c r="B13" s="43" t="s">
        <v>99</v>
      </c>
      <c r="C13" s="43" t="s">
        <v>100</v>
      </c>
      <c r="D13" s="21"/>
      <c r="E13" s="32" t="s">
        <v>86</v>
      </c>
      <c r="F13" s="33">
        <v>75.5</v>
      </c>
      <c r="G13" s="32" t="s">
        <v>101</v>
      </c>
      <c r="H13" s="31" t="s">
        <v>79</v>
      </c>
      <c r="I13" s="30">
        <v>-70</v>
      </c>
      <c r="J13" s="30">
        <v>70</v>
      </c>
      <c r="K13" s="30">
        <v>75</v>
      </c>
      <c r="L13" s="29">
        <v>75</v>
      </c>
      <c r="M13" s="30">
        <v>95</v>
      </c>
      <c r="N13" s="30">
        <v>102</v>
      </c>
      <c r="O13" s="30">
        <v>-106</v>
      </c>
      <c r="P13" s="29">
        <v>102</v>
      </c>
      <c r="Q13" s="28">
        <v>177</v>
      </c>
      <c r="R13" s="41">
        <v>223.30247481270138</v>
      </c>
      <c r="S13" s="42">
        <v>215.1641092775893</v>
      </c>
      <c r="T13" s="40">
        <v>11</v>
      </c>
      <c r="W13" s="24" t="s">
        <v>4</v>
      </c>
    </row>
    <row r="14" spans="1:23" ht="21" customHeight="1">
      <c r="A14" s="35">
        <v>0</v>
      </c>
      <c r="B14" s="43" t="s">
        <v>77</v>
      </c>
      <c r="C14" s="43" t="s">
        <v>78</v>
      </c>
      <c r="D14" s="21"/>
      <c r="E14" s="32" t="s">
        <v>76</v>
      </c>
      <c r="F14" s="33">
        <v>65.6</v>
      </c>
      <c r="G14" s="32" t="s">
        <v>64</v>
      </c>
      <c r="H14" s="31" t="s">
        <v>79</v>
      </c>
      <c r="I14" s="30">
        <v>65</v>
      </c>
      <c r="J14" s="30">
        <v>69</v>
      </c>
      <c r="K14" s="30">
        <v>-73</v>
      </c>
      <c r="L14" s="29">
        <v>69</v>
      </c>
      <c r="M14" s="30">
        <v>83</v>
      </c>
      <c r="N14" s="30">
        <v>-87</v>
      </c>
      <c r="O14" s="30">
        <v>88</v>
      </c>
      <c r="P14" s="29">
        <v>88</v>
      </c>
      <c r="Q14" s="28">
        <v>157</v>
      </c>
      <c r="R14" s="41">
        <v>215.40390550977995</v>
      </c>
      <c r="S14" s="42">
        <v>212.53093846277667</v>
      </c>
      <c r="T14" s="40">
        <v>12</v>
      </c>
      <c r="W14" s="24" t="s">
        <v>4</v>
      </c>
    </row>
    <row r="15" spans="1:23" ht="21" customHeight="1">
      <c r="A15" s="35">
        <v>0</v>
      </c>
      <c r="B15" s="43" t="s">
        <v>71</v>
      </c>
      <c r="C15" s="43" t="s">
        <v>72</v>
      </c>
      <c r="D15" s="21"/>
      <c r="E15" s="32" t="s">
        <v>66</v>
      </c>
      <c r="F15" s="33">
        <v>60.3</v>
      </c>
      <c r="G15" s="32" t="s">
        <v>11</v>
      </c>
      <c r="H15" s="31" t="s">
        <v>73</v>
      </c>
      <c r="I15" s="30">
        <v>60</v>
      </c>
      <c r="J15" s="30">
        <v>65</v>
      </c>
      <c r="K15" s="30">
        <v>67</v>
      </c>
      <c r="L15" s="29">
        <v>67</v>
      </c>
      <c r="M15" s="30">
        <v>75</v>
      </c>
      <c r="N15" s="30">
        <v>80</v>
      </c>
      <c r="O15" s="30">
        <v>-82</v>
      </c>
      <c r="P15" s="29">
        <v>80</v>
      </c>
      <c r="Q15" s="28">
        <v>147</v>
      </c>
      <c r="R15" s="41">
        <v>213.39972753231757</v>
      </c>
      <c r="S15" s="42">
        <v>211.6972145680282</v>
      </c>
      <c r="T15" s="40">
        <v>13</v>
      </c>
      <c r="W15" s="24" t="s">
        <v>4</v>
      </c>
    </row>
    <row r="16" spans="1:23" ht="21" customHeight="1">
      <c r="A16" s="35">
        <v>0</v>
      </c>
      <c r="B16" s="43" t="s">
        <v>102</v>
      </c>
      <c r="C16" s="43" t="s">
        <v>103</v>
      </c>
      <c r="D16" s="21"/>
      <c r="E16" s="32" t="s">
        <v>86</v>
      </c>
      <c r="F16" s="33">
        <v>80.2</v>
      </c>
      <c r="G16" s="32" t="s">
        <v>104</v>
      </c>
      <c r="H16" s="31" t="s">
        <v>105</v>
      </c>
      <c r="I16" s="30">
        <v>74</v>
      </c>
      <c r="J16" s="30">
        <v>78</v>
      </c>
      <c r="K16" s="30">
        <v>-82</v>
      </c>
      <c r="L16" s="29">
        <v>78</v>
      </c>
      <c r="M16" s="30">
        <v>90</v>
      </c>
      <c r="N16" s="30">
        <v>-95</v>
      </c>
      <c r="O16" s="30">
        <v>-95</v>
      </c>
      <c r="P16" s="29">
        <v>90</v>
      </c>
      <c r="Q16" s="28">
        <v>168</v>
      </c>
      <c r="R16" s="41">
        <v>205.25644396196373</v>
      </c>
      <c r="S16" s="42">
        <v>204.22356134822033</v>
      </c>
      <c r="T16" s="40">
        <v>14</v>
      </c>
      <c r="W16" s="24" t="s">
        <v>4</v>
      </c>
    </row>
    <row r="17" spans="1:23" ht="21" customHeight="1">
      <c r="A17" s="35">
        <v>0</v>
      </c>
      <c r="B17" s="43" t="s">
        <v>106</v>
      </c>
      <c r="C17" s="43" t="s">
        <v>107</v>
      </c>
      <c r="D17" s="21"/>
      <c r="E17" s="32" t="s">
        <v>86</v>
      </c>
      <c r="F17" s="33">
        <v>74.7</v>
      </c>
      <c r="G17" s="32" t="s">
        <v>11</v>
      </c>
      <c r="H17" s="31" t="s">
        <v>108</v>
      </c>
      <c r="I17" s="30">
        <v>45</v>
      </c>
      <c r="J17" s="30">
        <v>48</v>
      </c>
      <c r="K17" s="30">
        <v>-49</v>
      </c>
      <c r="L17" s="29">
        <v>48</v>
      </c>
      <c r="M17" s="30">
        <v>60</v>
      </c>
      <c r="N17" s="30">
        <v>-62</v>
      </c>
      <c r="O17" s="30">
        <v>-62</v>
      </c>
      <c r="P17" s="29">
        <v>60</v>
      </c>
      <c r="Q17" s="28">
        <v>108</v>
      </c>
      <c r="R17" s="41">
        <v>137.05945707473487</v>
      </c>
      <c r="S17" s="42">
        <v>131.28657515242736</v>
      </c>
      <c r="T17" s="40">
        <v>15</v>
      </c>
      <c r="W17" s="24" t="s">
        <v>4</v>
      </c>
    </row>
    <row r="18" spans="1:23" ht="21" customHeight="1">
      <c r="A18" s="35">
        <v>0</v>
      </c>
      <c r="B18" s="43" t="s">
        <v>62</v>
      </c>
      <c r="C18" s="43" t="s">
        <v>63</v>
      </c>
      <c r="D18" s="21"/>
      <c r="E18" s="32" t="s">
        <v>61</v>
      </c>
      <c r="F18" s="33">
        <v>54.9</v>
      </c>
      <c r="G18" s="32" t="s">
        <v>64</v>
      </c>
      <c r="H18" s="31" t="s">
        <v>65</v>
      </c>
      <c r="I18" s="30">
        <v>26</v>
      </c>
      <c r="J18" s="30">
        <v>29</v>
      </c>
      <c r="K18" s="30">
        <v>31</v>
      </c>
      <c r="L18" s="29">
        <v>31</v>
      </c>
      <c r="M18" s="30">
        <v>42</v>
      </c>
      <c r="N18" s="30">
        <v>45</v>
      </c>
      <c r="O18" s="30">
        <v>46</v>
      </c>
      <c r="P18" s="29">
        <v>46</v>
      </c>
      <c r="Q18" s="28">
        <v>77</v>
      </c>
      <c r="R18" s="41">
        <v>119.68683601215153</v>
      </c>
      <c r="S18" s="42">
        <v>119.5217502959394</v>
      </c>
      <c r="T18" s="40">
        <v>16</v>
      </c>
      <c r="W18" s="24" t="s">
        <v>4</v>
      </c>
    </row>
    <row r="19" spans="1:23" ht="21" customHeight="1">
      <c r="A19" s="35">
        <v>0</v>
      </c>
      <c r="B19" s="43" t="s">
        <v>62</v>
      </c>
      <c r="C19" s="43" t="s">
        <v>74</v>
      </c>
      <c r="D19" s="21"/>
      <c r="E19" s="32" t="s">
        <v>66</v>
      </c>
      <c r="F19" s="33">
        <v>56.8</v>
      </c>
      <c r="G19" s="32" t="s">
        <v>64</v>
      </c>
      <c r="H19" s="31" t="s">
        <v>75</v>
      </c>
      <c r="I19" s="30">
        <v>18</v>
      </c>
      <c r="J19" s="30">
        <v>20</v>
      </c>
      <c r="K19" s="30">
        <v>21</v>
      </c>
      <c r="L19" s="29">
        <v>21</v>
      </c>
      <c r="M19" s="30">
        <v>25</v>
      </c>
      <c r="N19" s="30">
        <v>27</v>
      </c>
      <c r="O19" s="30">
        <v>29</v>
      </c>
      <c r="P19" s="29">
        <v>29</v>
      </c>
      <c r="Q19" s="28">
        <v>50</v>
      </c>
      <c r="R19" s="41">
        <v>75.76595774504494</v>
      </c>
      <c r="S19" s="42">
        <v>72.00585529524768</v>
      </c>
      <c r="T19" s="40">
        <v>17</v>
      </c>
      <c r="W19" s="24" t="s">
        <v>4</v>
      </c>
    </row>
    <row r="20" spans="1:23" ht="21" customHeight="1">
      <c r="A20" s="35">
        <v>0</v>
      </c>
      <c r="B20" s="43" t="s">
        <v>110</v>
      </c>
      <c r="C20" s="43" t="s">
        <v>111</v>
      </c>
      <c r="D20" s="21"/>
      <c r="E20" s="32" t="s">
        <v>109</v>
      </c>
      <c r="F20" s="33">
        <v>88.2</v>
      </c>
      <c r="G20" s="32" t="s">
        <v>64</v>
      </c>
      <c r="H20" s="31" t="s">
        <v>112</v>
      </c>
      <c r="I20" s="30">
        <v>-102</v>
      </c>
      <c r="J20" s="30">
        <v>102</v>
      </c>
      <c r="K20" s="30">
        <v>108</v>
      </c>
      <c r="L20" s="29">
        <v>108</v>
      </c>
      <c r="M20" s="30">
        <v>-135</v>
      </c>
      <c r="N20" s="30">
        <v>-135</v>
      </c>
      <c r="O20" s="30">
        <v>-136</v>
      </c>
      <c r="P20" s="29">
        <v>0</v>
      </c>
      <c r="Q20" s="28">
        <v>0</v>
      </c>
      <c r="R20" s="41">
        <v>0</v>
      </c>
      <c r="S20" s="42">
        <v>0</v>
      </c>
      <c r="T20" s="40">
        <v>0</v>
      </c>
      <c r="W20" s="24" t="s">
        <v>4</v>
      </c>
    </row>
    <row r="21" ht="12.75" customHeight="1">
      <c r="C21" s="1"/>
    </row>
    <row r="22" ht="12.75" customHeight="1">
      <c r="C22" s="1"/>
    </row>
    <row r="23" spans="2:3" ht="12.75" customHeight="1">
      <c r="B23" s="23"/>
      <c r="C23" s="1"/>
    </row>
    <row r="24" ht="12.75" customHeight="1">
      <c r="C24" s="1"/>
    </row>
    <row r="25" spans="3:18" ht="12.75" customHeight="1">
      <c r="C25" s="1"/>
      <c r="R25" s="82"/>
    </row>
    <row r="26" spans="3:18" ht="12.75" customHeight="1">
      <c r="C26" s="1"/>
      <c r="R26" s="82"/>
    </row>
    <row r="27" ht="12.75" customHeight="1">
      <c r="C27" s="1"/>
    </row>
    <row r="28" ht="12.75" customHeight="1">
      <c r="C28" s="1"/>
    </row>
    <row r="29" ht="12.75" customHeight="1">
      <c r="C29" s="1"/>
    </row>
    <row r="30" ht="12.75" customHeight="1">
      <c r="C30" s="1"/>
    </row>
    <row r="31" ht="12.75" customHeight="1">
      <c r="C31" s="1"/>
    </row>
    <row r="32" ht="12.75" customHeight="1">
      <c r="C32" s="1"/>
    </row>
    <row r="33" ht="12.75" customHeight="1">
      <c r="C33" s="1"/>
    </row>
    <row r="34" ht="12.75" customHeight="1">
      <c r="C34" s="1"/>
    </row>
    <row r="35" ht="12.75" customHeight="1">
      <c r="C35" s="1"/>
    </row>
    <row r="36" ht="12.75" customHeight="1">
      <c r="C36" s="1"/>
    </row>
    <row r="37" ht="12.75" customHeight="1">
      <c r="C37" s="1"/>
    </row>
    <row r="38" ht="12.75" customHeight="1">
      <c r="C38" s="1"/>
    </row>
    <row r="39" ht="12.75" customHeight="1">
      <c r="C39" s="1"/>
    </row>
    <row r="40" ht="12.75" customHeight="1">
      <c r="C40" s="1"/>
    </row>
    <row r="41" ht="12.75" customHeight="1">
      <c r="C41" s="1"/>
    </row>
    <row r="42" ht="12.75" customHeight="1">
      <c r="C42" s="1"/>
    </row>
    <row r="43" ht="12.75" customHeight="1">
      <c r="C43" s="1"/>
    </row>
    <row r="44" ht="12.75" customHeight="1">
      <c r="C44" s="1"/>
    </row>
    <row r="45" ht="12.75" customHeight="1">
      <c r="C45" s="1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>
      <c r="C102" s="1"/>
    </row>
    <row r="103" ht="12.75" customHeight="1">
      <c r="C103" s="1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ht="12.75" customHeight="1">
      <c r="C107" s="1"/>
    </row>
    <row r="108" ht="12.75" customHeight="1">
      <c r="C108" s="1"/>
    </row>
    <row r="109" ht="12.75" customHeight="1">
      <c r="C109" s="1"/>
    </row>
    <row r="110" ht="12.75" customHeight="1">
      <c r="C110" s="1"/>
    </row>
    <row r="111" ht="12.75" customHeight="1">
      <c r="C111" s="1"/>
    </row>
    <row r="112" ht="12.75" customHeight="1">
      <c r="C112" s="1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>
      <c r="C117" s="1"/>
    </row>
    <row r="118" ht="12.75" customHeight="1"/>
    <row r="119" ht="12.75" customHeight="1"/>
  </sheetData>
  <sheetProtection selectLockedCells="1" selectUnlockedCells="1"/>
  <mergeCells count="13">
    <mergeCell ref="I1:L1"/>
    <mergeCell ref="M1:P1"/>
    <mergeCell ref="R25:R26"/>
    <mergeCell ref="A1:A2"/>
    <mergeCell ref="B1:B2"/>
    <mergeCell ref="C1:C2"/>
    <mergeCell ref="D1:D2"/>
    <mergeCell ref="Q1:Q2"/>
    <mergeCell ref="R1:T1"/>
    <mergeCell ref="E1:E2"/>
    <mergeCell ref="F1:F2"/>
    <mergeCell ref="G1:G2"/>
    <mergeCell ref="H1:H2"/>
  </mergeCells>
  <conditionalFormatting sqref="B3:C3">
    <cfRule type="expression" priority="1" dxfId="0" stopIfTrue="1">
      <formula>AND(("$'Hommes Sinclair'.$#REF!$#REF!"),"$'Hommes Sinclair'.$#REF!$#REF!","$'Hommes Sinclair'.$#REF!$#REF!")</formula>
    </cfRule>
  </conditionalFormatting>
  <dataValidations count="1">
    <dataValidation type="decimal" allowBlank="1" showErrorMessage="1" sqref="F4:F5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0" r:id="rId1"/>
  <headerFooter alignWithMargins="0">
    <oddHeader>&amp;LSinclair  Ranking&amp;C&amp;RMen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showGridLines="0" workbookViewId="0" topLeftCell="A1">
      <selection activeCell="A1" sqref="A1:A2"/>
    </sheetView>
  </sheetViews>
  <sheetFormatPr defaultColWidth="11.00390625" defaultRowHeight="12.75"/>
  <cols>
    <col min="1" max="1" width="5.28125" style="0" customWidth="1"/>
    <col min="2" max="2" width="22.7109375" style="0" customWidth="1"/>
    <col min="3" max="3" width="18.57421875" style="0" customWidth="1"/>
    <col min="4" max="4" width="0" style="1" hidden="1" customWidth="1"/>
    <col min="5" max="5" width="9.7109375" style="1" customWidth="1"/>
    <col min="6" max="6" width="7.28125" style="1" customWidth="1"/>
    <col min="7" max="7" width="7.421875" style="2" customWidth="1"/>
    <col min="8" max="8" width="12.7109375" style="1" customWidth="1"/>
    <col min="9" max="12" width="7.7109375" style="1" customWidth="1"/>
    <col min="13" max="13" width="7.7109375" style="0" customWidth="1"/>
    <col min="14" max="14" width="7.7109375" style="27" customWidth="1"/>
    <col min="15" max="17" width="7.7109375" style="1" customWidth="1"/>
    <col min="18" max="18" width="10.00390625" style="1" customWidth="1"/>
    <col min="19" max="19" width="10.00390625" style="0" customWidth="1"/>
    <col min="20" max="20" width="8.421875" style="27" customWidth="1"/>
    <col min="21" max="22" width="10.140625" style="1" customWidth="1"/>
    <col min="23" max="23" width="0" style="1" hidden="1" customWidth="1"/>
    <col min="24" max="24" width="0.9921875" style="0" customWidth="1"/>
  </cols>
  <sheetData>
    <row r="1" spans="1:23" ht="15" customHeight="1">
      <c r="A1" s="97" t="s">
        <v>49</v>
      </c>
      <c r="B1" s="97" t="s">
        <v>50</v>
      </c>
      <c r="C1" s="99" t="s">
        <v>51</v>
      </c>
      <c r="D1" s="95" t="s">
        <v>2</v>
      </c>
      <c r="E1" s="83" t="s">
        <v>52</v>
      </c>
      <c r="F1" s="105" t="s">
        <v>53</v>
      </c>
      <c r="G1" s="106" t="s">
        <v>54</v>
      </c>
      <c r="H1" s="107" t="s">
        <v>55</v>
      </c>
      <c r="I1" s="109" t="s">
        <v>56</v>
      </c>
      <c r="J1" s="109"/>
      <c r="K1" s="109"/>
      <c r="L1" s="109"/>
      <c r="M1" s="109" t="s">
        <v>57</v>
      </c>
      <c r="N1" s="109"/>
      <c r="O1" s="109"/>
      <c r="P1" s="109"/>
      <c r="Q1" s="102" t="s">
        <v>58</v>
      </c>
      <c r="R1" s="104" t="s">
        <v>126</v>
      </c>
      <c r="S1" s="104"/>
      <c r="T1" s="104"/>
      <c r="V1"/>
      <c r="W1"/>
    </row>
    <row r="2" spans="1:20" s="1" customFormat="1" ht="15" customHeight="1">
      <c r="A2" s="98"/>
      <c r="B2" s="98"/>
      <c r="C2" s="100"/>
      <c r="D2" s="101"/>
      <c r="E2" s="83"/>
      <c r="F2" s="105"/>
      <c r="G2" s="106"/>
      <c r="H2" s="108"/>
      <c r="I2" s="20">
        <v>1</v>
      </c>
      <c r="J2" s="20">
        <v>2</v>
      </c>
      <c r="K2" s="20">
        <v>3</v>
      </c>
      <c r="L2" s="37" t="s">
        <v>3</v>
      </c>
      <c r="M2" s="20">
        <v>1</v>
      </c>
      <c r="N2" s="20">
        <v>2</v>
      </c>
      <c r="O2" s="20">
        <v>3</v>
      </c>
      <c r="P2" s="46" t="s">
        <v>3</v>
      </c>
      <c r="Q2" s="103"/>
      <c r="R2" s="45" t="s">
        <v>126</v>
      </c>
      <c r="S2" s="39" t="s">
        <v>127</v>
      </c>
      <c r="T2" s="44" t="s">
        <v>60</v>
      </c>
    </row>
    <row r="3" spans="1:23" ht="21" customHeight="1">
      <c r="A3" s="35">
        <v>0</v>
      </c>
      <c r="B3" s="43" t="s">
        <v>71</v>
      </c>
      <c r="C3" s="43" t="s">
        <v>72</v>
      </c>
      <c r="D3" s="21"/>
      <c r="E3" s="32" t="s">
        <v>66</v>
      </c>
      <c r="F3" s="33">
        <v>60.3</v>
      </c>
      <c r="G3" s="32" t="s">
        <v>11</v>
      </c>
      <c r="H3" s="79" t="s">
        <v>73</v>
      </c>
      <c r="I3" s="30">
        <v>60</v>
      </c>
      <c r="J3" s="30">
        <v>65</v>
      </c>
      <c r="K3" s="30">
        <v>67</v>
      </c>
      <c r="L3" s="29">
        <v>67</v>
      </c>
      <c r="M3" s="30">
        <v>75</v>
      </c>
      <c r="N3" s="30">
        <v>80</v>
      </c>
      <c r="O3" s="30">
        <v>-82</v>
      </c>
      <c r="P3" s="29">
        <v>80</v>
      </c>
      <c r="Q3" s="28">
        <v>147</v>
      </c>
      <c r="R3" s="42">
        <v>213.39972753231757</v>
      </c>
      <c r="S3" s="41">
        <v>317.5388020981006</v>
      </c>
      <c r="T3" s="40">
        <v>1</v>
      </c>
      <c r="W3" s="24" t="s">
        <v>4</v>
      </c>
    </row>
    <row r="4" spans="1:23" s="22" customFormat="1" ht="21" customHeight="1">
      <c r="A4" s="35">
        <v>0</v>
      </c>
      <c r="B4" s="43" t="s">
        <v>118</v>
      </c>
      <c r="C4" s="43" t="s">
        <v>119</v>
      </c>
      <c r="D4" s="21"/>
      <c r="E4" s="32" t="s">
        <v>117</v>
      </c>
      <c r="F4" s="33">
        <v>96.2</v>
      </c>
      <c r="G4" s="32" t="s">
        <v>120</v>
      </c>
      <c r="H4" s="79" t="s">
        <v>121</v>
      </c>
      <c r="I4" s="30">
        <v>110</v>
      </c>
      <c r="J4" s="30">
        <v>115</v>
      </c>
      <c r="K4" s="30">
        <v>120</v>
      </c>
      <c r="L4" s="29">
        <v>120</v>
      </c>
      <c r="M4" s="30">
        <v>135</v>
      </c>
      <c r="N4" s="30">
        <v>145</v>
      </c>
      <c r="O4" s="30">
        <v>155</v>
      </c>
      <c r="P4" s="29">
        <v>155</v>
      </c>
      <c r="Q4" s="28">
        <v>275</v>
      </c>
      <c r="R4" s="42">
        <v>309.45947077792124</v>
      </c>
      <c r="S4" s="41">
        <v>309.45947077792124</v>
      </c>
      <c r="T4" s="40">
        <v>2</v>
      </c>
      <c r="W4" s="24" t="s">
        <v>4</v>
      </c>
    </row>
    <row r="5" spans="1:23" ht="21" customHeight="1">
      <c r="A5" s="35">
        <v>0</v>
      </c>
      <c r="B5" s="43" t="s">
        <v>81</v>
      </c>
      <c r="C5" s="43" t="s">
        <v>82</v>
      </c>
      <c r="D5" s="21"/>
      <c r="E5" s="32" t="s">
        <v>80</v>
      </c>
      <c r="F5" s="33">
        <v>68.7</v>
      </c>
      <c r="G5" s="32" t="s">
        <v>69</v>
      </c>
      <c r="H5" s="79" t="s">
        <v>79</v>
      </c>
      <c r="I5" s="30">
        <v>90</v>
      </c>
      <c r="J5" s="30">
        <v>95</v>
      </c>
      <c r="K5" s="30">
        <v>100</v>
      </c>
      <c r="L5" s="29">
        <v>100</v>
      </c>
      <c r="M5" s="30">
        <v>115</v>
      </c>
      <c r="N5" s="30">
        <v>122</v>
      </c>
      <c r="O5" s="30">
        <v>128</v>
      </c>
      <c r="P5" s="29">
        <v>128</v>
      </c>
      <c r="Q5" s="28">
        <v>228</v>
      </c>
      <c r="R5" s="42">
        <v>303.8799840170988</v>
      </c>
      <c r="S5" s="41">
        <v>303.8799840170988</v>
      </c>
      <c r="T5" s="40">
        <v>3</v>
      </c>
      <c r="W5" s="24" t="s">
        <v>4</v>
      </c>
    </row>
    <row r="6" spans="1:23" ht="21" customHeight="1">
      <c r="A6" s="35">
        <v>0</v>
      </c>
      <c r="B6" s="43" t="s">
        <v>83</v>
      </c>
      <c r="C6" s="43" t="s">
        <v>84</v>
      </c>
      <c r="D6" s="21"/>
      <c r="E6" s="32" t="s">
        <v>80</v>
      </c>
      <c r="F6" s="33">
        <v>69.4</v>
      </c>
      <c r="G6" s="32" t="s">
        <v>69</v>
      </c>
      <c r="H6" s="79" t="s">
        <v>85</v>
      </c>
      <c r="I6" s="30">
        <v>85</v>
      </c>
      <c r="J6" s="30">
        <v>-90</v>
      </c>
      <c r="K6" s="30">
        <v>-91</v>
      </c>
      <c r="L6" s="29">
        <v>85</v>
      </c>
      <c r="M6" s="30">
        <v>100</v>
      </c>
      <c r="N6" s="30">
        <v>107</v>
      </c>
      <c r="O6" s="30">
        <v>-114</v>
      </c>
      <c r="P6" s="29">
        <v>107</v>
      </c>
      <c r="Q6" s="28">
        <v>192</v>
      </c>
      <c r="R6" s="42">
        <v>254.323188950956</v>
      </c>
      <c r="S6" s="41">
        <v>302.3902743306431</v>
      </c>
      <c r="T6" s="40">
        <v>4</v>
      </c>
      <c r="W6" s="24" t="s">
        <v>4</v>
      </c>
    </row>
    <row r="7" spans="1:23" ht="21" customHeight="1">
      <c r="A7" s="35">
        <v>0</v>
      </c>
      <c r="B7" s="43" t="s">
        <v>95</v>
      </c>
      <c r="C7" s="43" t="s">
        <v>96</v>
      </c>
      <c r="D7" s="21"/>
      <c r="E7" s="32" t="s">
        <v>86</v>
      </c>
      <c r="F7" s="33">
        <v>77.6</v>
      </c>
      <c r="G7" s="32" t="s">
        <v>97</v>
      </c>
      <c r="H7" s="79" t="s">
        <v>98</v>
      </c>
      <c r="I7" s="30">
        <v>83</v>
      </c>
      <c r="J7" s="30">
        <v>85</v>
      </c>
      <c r="K7" s="30">
        <v>88</v>
      </c>
      <c r="L7" s="29">
        <v>88</v>
      </c>
      <c r="M7" s="30">
        <v>103</v>
      </c>
      <c r="N7" s="30">
        <v>107</v>
      </c>
      <c r="O7" s="30">
        <v>110</v>
      </c>
      <c r="P7" s="29">
        <v>110</v>
      </c>
      <c r="Q7" s="28">
        <v>198</v>
      </c>
      <c r="R7" s="42">
        <v>246.10915224011265</v>
      </c>
      <c r="S7" s="41">
        <v>299.7609608068119</v>
      </c>
      <c r="T7" s="40">
        <v>5</v>
      </c>
      <c r="W7" s="24" t="s">
        <v>4</v>
      </c>
    </row>
    <row r="8" spans="1:23" ht="21" customHeight="1">
      <c r="A8" s="35">
        <v>0</v>
      </c>
      <c r="B8" s="43" t="s">
        <v>123</v>
      </c>
      <c r="C8" s="43" t="s">
        <v>124</v>
      </c>
      <c r="D8" s="21"/>
      <c r="E8" s="32" t="s">
        <v>122</v>
      </c>
      <c r="F8" s="33">
        <v>107.4</v>
      </c>
      <c r="G8" s="32" t="s">
        <v>69</v>
      </c>
      <c r="H8" s="79" t="s">
        <v>125</v>
      </c>
      <c r="I8" s="30">
        <v>105</v>
      </c>
      <c r="J8" s="30">
        <v>110</v>
      </c>
      <c r="K8" s="30">
        <v>115</v>
      </c>
      <c r="L8" s="29">
        <v>115</v>
      </c>
      <c r="M8" s="30">
        <v>128</v>
      </c>
      <c r="N8" s="30">
        <v>-133</v>
      </c>
      <c r="O8" s="30">
        <v>-136</v>
      </c>
      <c r="P8" s="29">
        <v>128</v>
      </c>
      <c r="Q8" s="28">
        <v>243</v>
      </c>
      <c r="R8" s="42">
        <v>262.91482276060935</v>
      </c>
      <c r="S8" s="41">
        <v>298.4083213259405</v>
      </c>
      <c r="T8" s="40">
        <v>6</v>
      </c>
      <c r="W8" s="24" t="s">
        <v>4</v>
      </c>
    </row>
    <row r="9" spans="1:23" ht="21" customHeight="1">
      <c r="A9" s="35">
        <v>0</v>
      </c>
      <c r="B9" s="43" t="s">
        <v>106</v>
      </c>
      <c r="C9" s="43" t="s">
        <v>107</v>
      </c>
      <c r="D9" s="21"/>
      <c r="E9" s="32" t="s">
        <v>86</v>
      </c>
      <c r="F9" s="33">
        <v>74.7</v>
      </c>
      <c r="G9" s="32" t="s">
        <v>11</v>
      </c>
      <c r="H9" s="79" t="s">
        <v>108</v>
      </c>
      <c r="I9" s="30">
        <v>45</v>
      </c>
      <c r="J9" s="30">
        <v>48</v>
      </c>
      <c r="K9" s="30">
        <v>-49</v>
      </c>
      <c r="L9" s="29">
        <v>48</v>
      </c>
      <c r="M9" s="30">
        <v>60</v>
      </c>
      <c r="N9" s="30">
        <v>-62</v>
      </c>
      <c r="O9" s="30">
        <v>-62</v>
      </c>
      <c r="P9" s="29">
        <v>60</v>
      </c>
      <c r="Q9" s="28">
        <v>108</v>
      </c>
      <c r="R9" s="42">
        <v>137.05945707473487</v>
      </c>
      <c r="S9" s="41">
        <v>290.1548847439028</v>
      </c>
      <c r="T9" s="40">
        <v>7</v>
      </c>
      <c r="W9" s="24" t="s">
        <v>4</v>
      </c>
    </row>
    <row r="10" spans="1:23" ht="21" customHeight="1">
      <c r="A10" s="35">
        <v>0</v>
      </c>
      <c r="B10" s="43" t="s">
        <v>102</v>
      </c>
      <c r="C10" s="43" t="s">
        <v>103</v>
      </c>
      <c r="D10" s="21"/>
      <c r="E10" s="32" t="s">
        <v>86</v>
      </c>
      <c r="F10" s="33">
        <v>80.2</v>
      </c>
      <c r="G10" s="32" t="s">
        <v>104</v>
      </c>
      <c r="H10" s="79" t="s">
        <v>105</v>
      </c>
      <c r="I10" s="30">
        <v>74</v>
      </c>
      <c r="J10" s="30">
        <v>78</v>
      </c>
      <c r="K10" s="30">
        <v>-82</v>
      </c>
      <c r="L10" s="29">
        <v>78</v>
      </c>
      <c r="M10" s="30">
        <v>90</v>
      </c>
      <c r="N10" s="30">
        <v>-95</v>
      </c>
      <c r="O10" s="30">
        <v>-95</v>
      </c>
      <c r="P10" s="29">
        <v>90</v>
      </c>
      <c r="Q10" s="28">
        <v>168</v>
      </c>
      <c r="R10" s="42">
        <v>205.25644396196373</v>
      </c>
      <c r="S10" s="41">
        <v>289.6168451708</v>
      </c>
      <c r="T10" s="40">
        <v>8</v>
      </c>
      <c r="W10" s="24" t="s">
        <v>4</v>
      </c>
    </row>
    <row r="11" spans="1:23" ht="21" customHeight="1">
      <c r="A11" s="35">
        <v>0</v>
      </c>
      <c r="B11" s="43" t="s">
        <v>87</v>
      </c>
      <c r="C11" s="43" t="s">
        <v>88</v>
      </c>
      <c r="D11" s="21"/>
      <c r="E11" s="32" t="s">
        <v>86</v>
      </c>
      <c r="F11" s="33">
        <v>77.9</v>
      </c>
      <c r="G11" s="32" t="s">
        <v>64</v>
      </c>
      <c r="H11" s="79" t="s">
        <v>79</v>
      </c>
      <c r="I11" s="30">
        <v>91</v>
      </c>
      <c r="J11" s="30">
        <v>96</v>
      </c>
      <c r="K11" s="30">
        <v>-101</v>
      </c>
      <c r="L11" s="29">
        <v>96</v>
      </c>
      <c r="M11" s="30">
        <v>120</v>
      </c>
      <c r="N11" s="30">
        <v>-124</v>
      </c>
      <c r="O11" s="30">
        <v>-125</v>
      </c>
      <c r="P11" s="29">
        <v>120</v>
      </c>
      <c r="Q11" s="28">
        <v>216</v>
      </c>
      <c r="R11" s="42">
        <v>267.9323889881582</v>
      </c>
      <c r="S11" s="41">
        <v>267.9323889881582</v>
      </c>
      <c r="T11" s="40">
        <v>9</v>
      </c>
      <c r="W11" s="24" t="s">
        <v>4</v>
      </c>
    </row>
    <row r="12" spans="1:23" ht="21" customHeight="1">
      <c r="A12" s="35">
        <v>0</v>
      </c>
      <c r="B12" s="43" t="s">
        <v>89</v>
      </c>
      <c r="C12" s="43" t="s">
        <v>90</v>
      </c>
      <c r="D12" s="21"/>
      <c r="E12" s="32" t="s">
        <v>86</v>
      </c>
      <c r="F12" s="33">
        <v>79.4</v>
      </c>
      <c r="G12" s="32" t="s">
        <v>64</v>
      </c>
      <c r="H12" s="79" t="s">
        <v>91</v>
      </c>
      <c r="I12" s="30">
        <v>92</v>
      </c>
      <c r="J12" s="30">
        <v>-97</v>
      </c>
      <c r="K12" s="30">
        <v>-97</v>
      </c>
      <c r="L12" s="29">
        <v>92</v>
      </c>
      <c r="M12" s="30">
        <v>115</v>
      </c>
      <c r="N12" s="30">
        <v>-120</v>
      </c>
      <c r="O12" s="30">
        <v>-122</v>
      </c>
      <c r="P12" s="29">
        <v>115</v>
      </c>
      <c r="Q12" s="28">
        <v>207</v>
      </c>
      <c r="R12" s="42">
        <v>254.21381652678213</v>
      </c>
      <c r="S12" s="41">
        <v>254.21381652678213</v>
      </c>
      <c r="T12" s="40">
        <v>10</v>
      </c>
      <c r="W12" s="24" t="s">
        <v>4</v>
      </c>
    </row>
    <row r="13" spans="1:23" ht="21" customHeight="1">
      <c r="A13" s="35">
        <v>0</v>
      </c>
      <c r="B13" s="43" t="s">
        <v>114</v>
      </c>
      <c r="C13" s="43" t="s">
        <v>115</v>
      </c>
      <c r="D13" s="21"/>
      <c r="E13" s="32" t="s">
        <v>113</v>
      </c>
      <c r="F13" s="33">
        <v>95.5</v>
      </c>
      <c r="G13" s="32" t="s">
        <v>64</v>
      </c>
      <c r="H13" s="79" t="s">
        <v>116</v>
      </c>
      <c r="I13" s="30">
        <v>93</v>
      </c>
      <c r="J13" s="30">
        <v>98</v>
      </c>
      <c r="K13" s="30">
        <v>-102</v>
      </c>
      <c r="L13" s="29">
        <v>98</v>
      </c>
      <c r="M13" s="30">
        <v>120</v>
      </c>
      <c r="N13" s="30">
        <v>126</v>
      </c>
      <c r="O13" s="30">
        <v>-130</v>
      </c>
      <c r="P13" s="29">
        <v>126</v>
      </c>
      <c r="Q13" s="28">
        <v>224</v>
      </c>
      <c r="R13" s="42">
        <v>252.79715932818712</v>
      </c>
      <c r="S13" s="41">
        <v>252.79715932818712</v>
      </c>
      <c r="T13" s="40">
        <v>11</v>
      </c>
      <c r="W13" s="24" t="s">
        <v>4</v>
      </c>
    </row>
    <row r="14" spans="1:23" ht="21" customHeight="1">
      <c r="A14" s="35">
        <v>0</v>
      </c>
      <c r="B14" s="43" t="s">
        <v>92</v>
      </c>
      <c r="C14" s="43" t="s">
        <v>93</v>
      </c>
      <c r="D14" s="21"/>
      <c r="E14" s="32" t="s">
        <v>86</v>
      </c>
      <c r="F14" s="33">
        <v>78.6</v>
      </c>
      <c r="G14" s="32" t="s">
        <v>64</v>
      </c>
      <c r="H14" s="79" t="s">
        <v>94</v>
      </c>
      <c r="I14" s="30">
        <v>85</v>
      </c>
      <c r="J14" s="30">
        <v>88</v>
      </c>
      <c r="K14" s="30">
        <v>91</v>
      </c>
      <c r="L14" s="29">
        <v>91</v>
      </c>
      <c r="M14" s="30">
        <v>98</v>
      </c>
      <c r="N14" s="30">
        <v>103</v>
      </c>
      <c r="O14" s="30">
        <v>107</v>
      </c>
      <c r="P14" s="29">
        <v>107</v>
      </c>
      <c r="Q14" s="28">
        <v>198</v>
      </c>
      <c r="R14" s="42">
        <v>244.44824380499753</v>
      </c>
      <c r="S14" s="41">
        <v>244.44824380499753</v>
      </c>
      <c r="T14" s="40">
        <v>12</v>
      </c>
      <c r="W14" s="24" t="s">
        <v>4</v>
      </c>
    </row>
    <row r="15" spans="1:23" ht="21" customHeight="1">
      <c r="A15" s="35">
        <v>0</v>
      </c>
      <c r="B15" s="43" t="s">
        <v>67</v>
      </c>
      <c r="C15" s="43" t="s">
        <v>68</v>
      </c>
      <c r="D15" s="21"/>
      <c r="E15" s="32" t="s">
        <v>66</v>
      </c>
      <c r="F15" s="33">
        <v>58.5</v>
      </c>
      <c r="G15" s="32" t="s">
        <v>69</v>
      </c>
      <c r="H15" s="79" t="s">
        <v>70</v>
      </c>
      <c r="I15" s="30">
        <v>63</v>
      </c>
      <c r="J15" s="30">
        <v>67</v>
      </c>
      <c r="K15" s="30">
        <v>-70</v>
      </c>
      <c r="L15" s="29">
        <v>67</v>
      </c>
      <c r="M15" s="30">
        <v>83</v>
      </c>
      <c r="N15" s="30">
        <v>87</v>
      </c>
      <c r="O15" s="30">
        <v>-91</v>
      </c>
      <c r="P15" s="29">
        <v>87</v>
      </c>
      <c r="Q15" s="28">
        <v>154</v>
      </c>
      <c r="R15" s="42">
        <v>228.40795232134587</v>
      </c>
      <c r="S15" s="41">
        <v>228.40795232134587</v>
      </c>
      <c r="T15" s="40">
        <v>13</v>
      </c>
      <c r="W15" s="24" t="s">
        <v>4</v>
      </c>
    </row>
    <row r="16" spans="1:23" ht="21" customHeight="1">
      <c r="A16" s="35">
        <v>0</v>
      </c>
      <c r="B16" s="43" t="s">
        <v>99</v>
      </c>
      <c r="C16" s="43" t="s">
        <v>100</v>
      </c>
      <c r="D16" s="21"/>
      <c r="E16" s="32" t="s">
        <v>86</v>
      </c>
      <c r="F16" s="33">
        <v>75.5</v>
      </c>
      <c r="G16" s="32" t="s">
        <v>101</v>
      </c>
      <c r="H16" s="79" t="s">
        <v>79</v>
      </c>
      <c r="I16" s="30">
        <v>-70</v>
      </c>
      <c r="J16" s="30">
        <v>70</v>
      </c>
      <c r="K16" s="30">
        <v>75</v>
      </c>
      <c r="L16" s="29">
        <v>75</v>
      </c>
      <c r="M16" s="30">
        <v>95</v>
      </c>
      <c r="N16" s="30">
        <v>102</v>
      </c>
      <c r="O16" s="30">
        <v>-106</v>
      </c>
      <c r="P16" s="29">
        <v>102</v>
      </c>
      <c r="Q16" s="28">
        <v>177</v>
      </c>
      <c r="R16" s="42">
        <v>223.30247481270138</v>
      </c>
      <c r="S16" s="41">
        <v>223.30247481270138</v>
      </c>
      <c r="T16" s="40">
        <v>14</v>
      </c>
      <c r="W16" s="24" t="s">
        <v>4</v>
      </c>
    </row>
    <row r="17" spans="1:23" ht="21" customHeight="1">
      <c r="A17" s="35">
        <v>0</v>
      </c>
      <c r="B17" s="43" t="s">
        <v>77</v>
      </c>
      <c r="C17" s="43" t="s">
        <v>78</v>
      </c>
      <c r="D17" s="21"/>
      <c r="E17" s="32" t="s">
        <v>76</v>
      </c>
      <c r="F17" s="33">
        <v>65.6</v>
      </c>
      <c r="G17" s="32" t="s">
        <v>64</v>
      </c>
      <c r="H17" s="79" t="s">
        <v>79</v>
      </c>
      <c r="I17" s="30">
        <v>65</v>
      </c>
      <c r="J17" s="30">
        <v>69</v>
      </c>
      <c r="K17" s="30">
        <v>-73</v>
      </c>
      <c r="L17" s="29">
        <v>69</v>
      </c>
      <c r="M17" s="30">
        <v>83</v>
      </c>
      <c r="N17" s="30">
        <v>-87</v>
      </c>
      <c r="O17" s="30">
        <v>88</v>
      </c>
      <c r="P17" s="29">
        <v>88</v>
      </c>
      <c r="Q17" s="28">
        <v>157</v>
      </c>
      <c r="R17" s="42">
        <v>215.40390550977995</v>
      </c>
      <c r="S17" s="41">
        <v>215.40390550977995</v>
      </c>
      <c r="T17" s="40">
        <v>15</v>
      </c>
      <c r="W17" s="24" t="s">
        <v>4</v>
      </c>
    </row>
    <row r="18" spans="1:23" ht="21" customHeight="1">
      <c r="A18" s="35">
        <v>0</v>
      </c>
      <c r="B18" s="43" t="s">
        <v>62</v>
      </c>
      <c r="C18" s="43" t="s">
        <v>63</v>
      </c>
      <c r="D18" s="21"/>
      <c r="E18" s="32" t="s">
        <v>61</v>
      </c>
      <c r="F18" s="33">
        <v>54.9</v>
      </c>
      <c r="G18" s="32" t="s">
        <v>64</v>
      </c>
      <c r="H18" s="79" t="s">
        <v>65</v>
      </c>
      <c r="I18" s="30">
        <v>26</v>
      </c>
      <c r="J18" s="30">
        <v>29</v>
      </c>
      <c r="K18" s="30">
        <v>31</v>
      </c>
      <c r="L18" s="29">
        <v>31</v>
      </c>
      <c r="M18" s="30">
        <v>42</v>
      </c>
      <c r="N18" s="30">
        <v>45</v>
      </c>
      <c r="O18" s="30">
        <v>46</v>
      </c>
      <c r="P18" s="29">
        <v>46</v>
      </c>
      <c r="Q18" s="28">
        <v>77</v>
      </c>
      <c r="R18" s="42">
        <v>119.68683601215153</v>
      </c>
      <c r="S18" s="41">
        <v>119.68683601215153</v>
      </c>
      <c r="T18" s="40">
        <v>16</v>
      </c>
      <c r="W18" s="24" t="s">
        <v>4</v>
      </c>
    </row>
    <row r="19" spans="1:23" ht="21" customHeight="1">
      <c r="A19" s="35">
        <v>0</v>
      </c>
      <c r="B19" s="43" t="s">
        <v>62</v>
      </c>
      <c r="C19" s="43" t="s">
        <v>74</v>
      </c>
      <c r="D19" s="21"/>
      <c r="E19" s="32" t="s">
        <v>66</v>
      </c>
      <c r="F19" s="33">
        <v>56.8</v>
      </c>
      <c r="G19" s="32" t="s">
        <v>64</v>
      </c>
      <c r="H19" s="79" t="s">
        <v>75</v>
      </c>
      <c r="I19" s="30">
        <v>18</v>
      </c>
      <c r="J19" s="30">
        <v>20</v>
      </c>
      <c r="K19" s="30">
        <v>21</v>
      </c>
      <c r="L19" s="29">
        <v>21</v>
      </c>
      <c r="M19" s="30">
        <v>25</v>
      </c>
      <c r="N19" s="30">
        <v>27</v>
      </c>
      <c r="O19" s="30">
        <v>29</v>
      </c>
      <c r="P19" s="29">
        <v>29</v>
      </c>
      <c r="Q19" s="28">
        <v>50</v>
      </c>
      <c r="R19" s="42">
        <v>75.76595774504494</v>
      </c>
      <c r="S19" s="41">
        <v>75.76595774504494</v>
      </c>
      <c r="T19" s="40">
        <v>17</v>
      </c>
      <c r="W19" s="24" t="s">
        <v>4</v>
      </c>
    </row>
    <row r="20" spans="1:23" ht="21" customHeight="1">
      <c r="A20" s="35">
        <v>0</v>
      </c>
      <c r="B20" s="43" t="s">
        <v>110</v>
      </c>
      <c r="C20" s="43" t="s">
        <v>111</v>
      </c>
      <c r="D20" s="21"/>
      <c r="E20" s="32" t="s">
        <v>109</v>
      </c>
      <c r="F20" s="33">
        <v>88.2</v>
      </c>
      <c r="G20" s="32" t="s">
        <v>64</v>
      </c>
      <c r="H20" s="79" t="s">
        <v>112</v>
      </c>
      <c r="I20" s="30">
        <v>-102</v>
      </c>
      <c r="J20" s="30">
        <v>102</v>
      </c>
      <c r="K20" s="30">
        <v>108</v>
      </c>
      <c r="L20" s="29">
        <v>108</v>
      </c>
      <c r="M20" s="30">
        <v>-135</v>
      </c>
      <c r="N20" s="30">
        <v>-135</v>
      </c>
      <c r="O20" s="30">
        <v>-136</v>
      </c>
      <c r="P20" s="29">
        <v>0</v>
      </c>
      <c r="Q20" s="28">
        <v>0</v>
      </c>
      <c r="R20" s="42">
        <v>0</v>
      </c>
      <c r="S20" s="41">
        <v>0</v>
      </c>
      <c r="T20" s="40">
        <v>0</v>
      </c>
      <c r="W20" s="24" t="s">
        <v>4</v>
      </c>
    </row>
    <row r="21" ht="12.75" customHeight="1">
      <c r="C21" s="1"/>
    </row>
    <row r="22" ht="12.75" customHeight="1">
      <c r="C22" s="1"/>
    </row>
    <row r="23" spans="2:3" ht="12.75" customHeight="1">
      <c r="B23" s="23"/>
      <c r="C23" s="1"/>
    </row>
    <row r="24" ht="12.75" customHeight="1">
      <c r="C24" s="1"/>
    </row>
    <row r="25" spans="3:18" ht="12.75" customHeight="1">
      <c r="C25" s="1"/>
      <c r="R25" s="82"/>
    </row>
    <row r="26" spans="3:18" ht="12.75" customHeight="1">
      <c r="C26" s="1"/>
      <c r="R26" s="82"/>
    </row>
    <row r="27" ht="12.75" customHeight="1">
      <c r="C27" s="1"/>
    </row>
    <row r="28" ht="12.75" customHeight="1">
      <c r="C28" s="1"/>
    </row>
    <row r="29" ht="12.75" customHeight="1">
      <c r="C29" s="1"/>
    </row>
    <row r="30" ht="12.75" customHeight="1">
      <c r="C30" s="1"/>
    </row>
    <row r="31" ht="12.75" customHeight="1">
      <c r="C31" s="1"/>
    </row>
    <row r="32" ht="12.75" customHeight="1">
      <c r="C32" s="1"/>
    </row>
    <row r="33" ht="12.75" customHeight="1">
      <c r="C33" s="1"/>
    </row>
    <row r="34" ht="12.75" customHeight="1">
      <c r="C34" s="1"/>
    </row>
    <row r="35" ht="12.75" customHeight="1">
      <c r="C35" s="1"/>
    </row>
    <row r="36" ht="12.75" customHeight="1">
      <c r="C36" s="1"/>
    </row>
    <row r="37" ht="12.75" customHeight="1">
      <c r="C37" s="1"/>
    </row>
    <row r="38" ht="12.75" customHeight="1">
      <c r="C38" s="1"/>
    </row>
    <row r="39" ht="12.75" customHeight="1">
      <c r="C39" s="1"/>
    </row>
    <row r="40" ht="12.75" customHeight="1">
      <c r="C40" s="1"/>
    </row>
    <row r="41" ht="12.75" customHeight="1">
      <c r="C41" s="1"/>
    </row>
    <row r="42" ht="12.75" customHeight="1">
      <c r="C42" s="1"/>
    </row>
    <row r="43" ht="12.75" customHeight="1">
      <c r="C43" s="1"/>
    </row>
    <row r="44" ht="12.75" customHeight="1">
      <c r="C44" s="1"/>
    </row>
    <row r="45" ht="12.75" customHeight="1">
      <c r="C45" s="1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>
      <c r="C102" s="1"/>
    </row>
    <row r="103" ht="12.75" customHeight="1">
      <c r="C103" s="1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ht="12.75" customHeight="1">
      <c r="C107" s="1"/>
    </row>
    <row r="108" ht="12.75" customHeight="1">
      <c r="C108" s="1"/>
    </row>
    <row r="109" ht="12.75" customHeight="1">
      <c r="C109" s="1"/>
    </row>
    <row r="110" ht="12.75" customHeight="1">
      <c r="C110" s="1"/>
    </row>
    <row r="111" ht="12.75" customHeight="1">
      <c r="C111" s="1"/>
    </row>
    <row r="112" ht="12.75" customHeight="1">
      <c r="C112" s="1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>
      <c r="C117" s="1"/>
    </row>
    <row r="118" ht="12.75" customHeight="1"/>
    <row r="119" ht="12.75" customHeight="1"/>
  </sheetData>
  <sheetProtection selectLockedCells="1" selectUnlockedCells="1"/>
  <mergeCells count="13">
    <mergeCell ref="I1:L1"/>
    <mergeCell ref="M1:P1"/>
    <mergeCell ref="R25:R26"/>
    <mergeCell ref="A1:A2"/>
    <mergeCell ref="B1:B2"/>
    <mergeCell ref="C1:C2"/>
    <mergeCell ref="D1:D2"/>
    <mergeCell ref="Q1:Q2"/>
    <mergeCell ref="R1:T1"/>
    <mergeCell ref="E1:E2"/>
    <mergeCell ref="F1:F2"/>
    <mergeCell ref="G1:G2"/>
    <mergeCell ref="H1:H2"/>
  </mergeCells>
  <conditionalFormatting sqref="B3:C3">
    <cfRule type="expression" priority="1" dxfId="0" stopIfTrue="1">
      <formula>AND(("$'Hommes Sinclair'.$#REF!$#REF!"),"$'Hommes Sinclair'.$#REF!$#REF!","$'Hommes Sinclair'.$#REF!$#REF!")</formula>
    </cfRule>
  </conditionalFormatting>
  <dataValidations count="1">
    <dataValidation type="decimal" allowBlank="1" showErrorMessage="1" sqref="F4:F5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1" r:id="rId1"/>
  <headerFooter alignWithMargins="0">
    <oddHeader>&amp;LSMF  Ranking&amp;C&amp;R!en: CompetitionBook.MSMF_RightHeader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showGridLines="0" zoomScalePageLayoutView="0" workbookViewId="0" topLeftCell="A1">
      <selection activeCell="A1" sqref="A1:A2"/>
    </sheetView>
  </sheetViews>
  <sheetFormatPr defaultColWidth="11.421875" defaultRowHeight="12.75"/>
  <cols>
    <col min="1" max="1" width="5.28125" style="0" customWidth="1"/>
    <col min="2" max="2" width="22.7109375" style="0" customWidth="1"/>
    <col min="3" max="3" width="18.57421875" style="0" customWidth="1"/>
    <col min="4" max="4" width="11.421875" style="1" hidden="1" customWidth="1"/>
    <col min="5" max="5" width="9.7109375" style="1" customWidth="1"/>
    <col min="6" max="6" width="7.28125" style="1" customWidth="1"/>
    <col min="7" max="7" width="7.421875" style="2" customWidth="1"/>
    <col min="8" max="8" width="12.7109375" style="25" customWidth="1"/>
    <col min="9" max="12" width="7.7109375" style="1" customWidth="1"/>
    <col min="13" max="13" width="7.7109375" style="0" customWidth="1"/>
    <col min="14" max="14" width="7.7109375" style="27" customWidth="1"/>
    <col min="15" max="17" width="7.7109375" style="1" customWidth="1"/>
    <col min="18" max="18" width="10.00390625" style="1" customWidth="1"/>
    <col min="19" max="19" width="10.00390625" style="0" customWidth="1"/>
    <col min="20" max="21" width="10.140625" style="1" customWidth="1"/>
    <col min="22" max="22" width="0" style="1" hidden="1" customWidth="1"/>
    <col min="23" max="23" width="0.9921875" style="0" customWidth="1"/>
  </cols>
  <sheetData>
    <row r="1" spans="1:22" ht="15" customHeight="1">
      <c r="A1" s="97" t="s">
        <v>49</v>
      </c>
      <c r="B1" s="97" t="s">
        <v>50</v>
      </c>
      <c r="C1" s="99" t="s">
        <v>51</v>
      </c>
      <c r="D1" s="95" t="s">
        <v>2</v>
      </c>
      <c r="E1" s="83" t="s">
        <v>52</v>
      </c>
      <c r="F1" s="105" t="s">
        <v>53</v>
      </c>
      <c r="G1" s="106" t="s">
        <v>54</v>
      </c>
      <c r="H1" s="110" t="s">
        <v>55</v>
      </c>
      <c r="I1" s="109" t="s">
        <v>56</v>
      </c>
      <c r="J1" s="109"/>
      <c r="K1" s="109"/>
      <c r="L1" s="109"/>
      <c r="M1" s="109" t="s">
        <v>57</v>
      </c>
      <c r="N1" s="109"/>
      <c r="O1" s="109"/>
      <c r="P1" s="109"/>
      <c r="Q1" s="102" t="s">
        <v>58</v>
      </c>
      <c r="R1" s="104" t="s">
        <v>128</v>
      </c>
      <c r="S1" s="104"/>
      <c r="U1"/>
      <c r="V1"/>
    </row>
    <row r="2" spans="1:19" s="1" customFormat="1" ht="15" customHeight="1">
      <c r="A2" s="98"/>
      <c r="B2" s="98"/>
      <c r="C2" s="100"/>
      <c r="D2" s="101"/>
      <c r="E2" s="83"/>
      <c r="F2" s="105"/>
      <c r="G2" s="106"/>
      <c r="H2" s="110"/>
      <c r="I2" s="20">
        <v>1</v>
      </c>
      <c r="J2" s="20">
        <v>2</v>
      </c>
      <c r="K2" s="20">
        <v>3</v>
      </c>
      <c r="L2" s="37" t="s">
        <v>3</v>
      </c>
      <c r="M2" s="20">
        <v>1</v>
      </c>
      <c r="N2" s="20">
        <v>2</v>
      </c>
      <c r="O2" s="20">
        <v>3</v>
      </c>
      <c r="P2" s="46" t="s">
        <v>3</v>
      </c>
      <c r="Q2" s="103"/>
      <c r="R2" s="45" t="s">
        <v>128</v>
      </c>
      <c r="S2" s="44" t="s">
        <v>60</v>
      </c>
    </row>
    <row r="3" spans="1:22" ht="21" customHeight="1">
      <c r="A3" s="35">
        <v>0</v>
      </c>
      <c r="B3" s="43" t="s">
        <v>118</v>
      </c>
      <c r="C3" s="43" t="s">
        <v>119</v>
      </c>
      <c r="D3" s="21"/>
      <c r="E3" s="32" t="s">
        <v>117</v>
      </c>
      <c r="F3" s="33">
        <v>96.2</v>
      </c>
      <c r="G3" s="32" t="s">
        <v>120</v>
      </c>
      <c r="H3" s="31" t="s">
        <v>121</v>
      </c>
      <c r="I3" s="30">
        <v>110</v>
      </c>
      <c r="J3" s="30">
        <v>115</v>
      </c>
      <c r="K3" s="30">
        <v>120</v>
      </c>
      <c r="L3" s="29">
        <v>120</v>
      </c>
      <c r="M3" s="30">
        <v>135</v>
      </c>
      <c r="N3" s="30">
        <v>145</v>
      </c>
      <c r="O3" s="30">
        <v>155</v>
      </c>
      <c r="P3" s="29">
        <v>155</v>
      </c>
      <c r="Q3" s="28">
        <v>275</v>
      </c>
      <c r="R3" s="42">
        <v>350.6445516109657</v>
      </c>
      <c r="S3" s="47">
        <v>1</v>
      </c>
      <c r="V3" s="24" t="s">
        <v>4</v>
      </c>
    </row>
    <row r="4" spans="1:22" s="22" customFormat="1" ht="21" customHeight="1">
      <c r="A4" s="35">
        <v>0</v>
      </c>
      <c r="B4" s="43" t="s">
        <v>81</v>
      </c>
      <c r="C4" s="43" t="s">
        <v>82</v>
      </c>
      <c r="D4" s="21"/>
      <c r="E4" s="32" t="s">
        <v>80</v>
      </c>
      <c r="F4" s="33">
        <v>68.7</v>
      </c>
      <c r="G4" s="32" t="s">
        <v>69</v>
      </c>
      <c r="H4" s="31" t="s">
        <v>79</v>
      </c>
      <c r="I4" s="30">
        <v>90</v>
      </c>
      <c r="J4" s="30">
        <v>95</v>
      </c>
      <c r="K4" s="30">
        <v>100</v>
      </c>
      <c r="L4" s="29">
        <v>100</v>
      </c>
      <c r="M4" s="30">
        <v>115</v>
      </c>
      <c r="N4" s="30">
        <v>122</v>
      </c>
      <c r="O4" s="30">
        <v>128</v>
      </c>
      <c r="P4" s="29">
        <v>128</v>
      </c>
      <c r="Q4" s="28">
        <v>228</v>
      </c>
      <c r="R4" s="42">
        <v>247.79820811292157</v>
      </c>
      <c r="S4" s="47">
        <v>2</v>
      </c>
      <c r="V4" s="24" t="s">
        <v>4</v>
      </c>
    </row>
    <row r="5" spans="1:22" ht="21" customHeight="1">
      <c r="A5" s="35">
        <v>0</v>
      </c>
      <c r="B5" s="43" t="s">
        <v>87</v>
      </c>
      <c r="C5" s="43" t="s">
        <v>88</v>
      </c>
      <c r="D5" s="21"/>
      <c r="E5" s="32" t="s">
        <v>86</v>
      </c>
      <c r="F5" s="33">
        <v>77.9</v>
      </c>
      <c r="G5" s="32" t="s">
        <v>64</v>
      </c>
      <c r="H5" s="31" t="s">
        <v>79</v>
      </c>
      <c r="I5" s="30">
        <v>91</v>
      </c>
      <c r="J5" s="30">
        <v>96</v>
      </c>
      <c r="K5" s="30">
        <v>-101</v>
      </c>
      <c r="L5" s="29">
        <v>96</v>
      </c>
      <c r="M5" s="30">
        <v>120</v>
      </c>
      <c r="N5" s="30">
        <v>-124</v>
      </c>
      <c r="O5" s="30">
        <v>-125</v>
      </c>
      <c r="P5" s="29">
        <v>120</v>
      </c>
      <c r="Q5" s="28">
        <v>216</v>
      </c>
      <c r="R5" s="42">
        <v>164.33447852828021</v>
      </c>
      <c r="S5" s="47">
        <v>3</v>
      </c>
      <c r="V5" s="24" t="s">
        <v>4</v>
      </c>
    </row>
    <row r="6" spans="1:22" ht="21" customHeight="1">
      <c r="A6" s="35">
        <v>0</v>
      </c>
      <c r="B6" s="43" t="s">
        <v>123</v>
      </c>
      <c r="C6" s="43" t="s">
        <v>124</v>
      </c>
      <c r="D6" s="21"/>
      <c r="E6" s="32" t="s">
        <v>122</v>
      </c>
      <c r="F6" s="33">
        <v>107.4</v>
      </c>
      <c r="G6" s="32" t="s">
        <v>69</v>
      </c>
      <c r="H6" s="31" t="s">
        <v>125</v>
      </c>
      <c r="I6" s="30">
        <v>105</v>
      </c>
      <c r="J6" s="30">
        <v>110</v>
      </c>
      <c r="K6" s="30">
        <v>115</v>
      </c>
      <c r="L6" s="29">
        <v>115</v>
      </c>
      <c r="M6" s="30">
        <v>128</v>
      </c>
      <c r="N6" s="30">
        <v>-133</v>
      </c>
      <c r="O6" s="30">
        <v>-136</v>
      </c>
      <c r="P6" s="29">
        <v>128</v>
      </c>
      <c r="Q6" s="28">
        <v>243</v>
      </c>
      <c r="R6" s="42">
        <v>144.52431274010553</v>
      </c>
      <c r="S6" s="47">
        <v>4</v>
      </c>
      <c r="V6" s="24" t="s">
        <v>4</v>
      </c>
    </row>
    <row r="7" spans="1:22" ht="21" customHeight="1">
      <c r="A7" s="35">
        <v>0</v>
      </c>
      <c r="B7" s="43" t="s">
        <v>89</v>
      </c>
      <c r="C7" s="43" t="s">
        <v>90</v>
      </c>
      <c r="D7" s="21"/>
      <c r="E7" s="32" t="s">
        <v>86</v>
      </c>
      <c r="F7" s="33">
        <v>79.4</v>
      </c>
      <c r="G7" s="32" t="s">
        <v>64</v>
      </c>
      <c r="H7" s="31" t="s">
        <v>91</v>
      </c>
      <c r="I7" s="30">
        <v>92</v>
      </c>
      <c r="J7" s="30">
        <v>-97</v>
      </c>
      <c r="K7" s="30">
        <v>-97</v>
      </c>
      <c r="L7" s="29">
        <v>92</v>
      </c>
      <c r="M7" s="30">
        <v>115</v>
      </c>
      <c r="N7" s="30">
        <v>-120</v>
      </c>
      <c r="O7" s="30">
        <v>-122</v>
      </c>
      <c r="P7" s="29">
        <v>115</v>
      </c>
      <c r="Q7" s="28">
        <v>207</v>
      </c>
      <c r="R7" s="42">
        <v>135.28340736643455</v>
      </c>
      <c r="S7" s="47">
        <v>5</v>
      </c>
      <c r="V7" s="24" t="s">
        <v>4</v>
      </c>
    </row>
    <row r="8" spans="1:22" ht="21" customHeight="1">
      <c r="A8" s="35">
        <v>0</v>
      </c>
      <c r="B8" s="43" t="s">
        <v>114</v>
      </c>
      <c r="C8" s="43" t="s">
        <v>115</v>
      </c>
      <c r="D8" s="21"/>
      <c r="E8" s="32" t="s">
        <v>113</v>
      </c>
      <c r="F8" s="33">
        <v>95.5</v>
      </c>
      <c r="G8" s="32" t="s">
        <v>64</v>
      </c>
      <c r="H8" s="31" t="s">
        <v>116</v>
      </c>
      <c r="I8" s="30">
        <v>93</v>
      </c>
      <c r="J8" s="30">
        <v>98</v>
      </c>
      <c r="K8" s="30">
        <v>-102</v>
      </c>
      <c r="L8" s="29">
        <v>98</v>
      </c>
      <c r="M8" s="30">
        <v>120</v>
      </c>
      <c r="N8" s="30">
        <v>126</v>
      </c>
      <c r="O8" s="30">
        <v>-130</v>
      </c>
      <c r="P8" s="29">
        <v>126</v>
      </c>
      <c r="Q8" s="28">
        <v>224</v>
      </c>
      <c r="R8" s="42">
        <v>127.91315290007657</v>
      </c>
      <c r="S8" s="47">
        <v>6</v>
      </c>
      <c r="V8" s="24" t="s">
        <v>4</v>
      </c>
    </row>
    <row r="9" spans="1:22" ht="21" customHeight="1">
      <c r="A9" s="35">
        <v>0</v>
      </c>
      <c r="B9" s="43" t="s">
        <v>83</v>
      </c>
      <c r="C9" s="43" t="s">
        <v>84</v>
      </c>
      <c r="D9" s="21"/>
      <c r="E9" s="32" t="s">
        <v>80</v>
      </c>
      <c r="F9" s="33">
        <v>69.4</v>
      </c>
      <c r="G9" s="32" t="s">
        <v>69</v>
      </c>
      <c r="H9" s="31" t="s">
        <v>85</v>
      </c>
      <c r="I9" s="30">
        <v>85</v>
      </c>
      <c r="J9" s="30">
        <v>-90</v>
      </c>
      <c r="K9" s="30">
        <v>-91</v>
      </c>
      <c r="L9" s="29">
        <v>85</v>
      </c>
      <c r="M9" s="30">
        <v>100</v>
      </c>
      <c r="N9" s="30">
        <v>107</v>
      </c>
      <c r="O9" s="30">
        <v>-114</v>
      </c>
      <c r="P9" s="29">
        <v>107</v>
      </c>
      <c r="Q9" s="28">
        <v>192</v>
      </c>
      <c r="R9" s="42">
        <v>120.54154752737743</v>
      </c>
      <c r="S9" s="47">
        <v>7</v>
      </c>
      <c r="V9" s="24" t="s">
        <v>4</v>
      </c>
    </row>
    <row r="10" spans="1:22" ht="21" customHeight="1">
      <c r="A10" s="35">
        <v>0</v>
      </c>
      <c r="B10" s="43" t="s">
        <v>95</v>
      </c>
      <c r="C10" s="43" t="s">
        <v>96</v>
      </c>
      <c r="D10" s="21"/>
      <c r="E10" s="32" t="s">
        <v>86</v>
      </c>
      <c r="F10" s="33">
        <v>77.6</v>
      </c>
      <c r="G10" s="32" t="s">
        <v>97</v>
      </c>
      <c r="H10" s="31" t="s">
        <v>98</v>
      </c>
      <c r="I10" s="30">
        <v>83</v>
      </c>
      <c r="J10" s="30">
        <v>85</v>
      </c>
      <c r="K10" s="30">
        <v>88</v>
      </c>
      <c r="L10" s="29">
        <v>88</v>
      </c>
      <c r="M10" s="30">
        <v>103</v>
      </c>
      <c r="N10" s="30">
        <v>107</v>
      </c>
      <c r="O10" s="30">
        <v>110</v>
      </c>
      <c r="P10" s="29">
        <v>110</v>
      </c>
      <c r="Q10" s="28">
        <v>198</v>
      </c>
      <c r="R10" s="42">
        <v>116.71164648663479</v>
      </c>
      <c r="S10" s="47">
        <v>8</v>
      </c>
      <c r="V10" s="24" t="s">
        <v>4</v>
      </c>
    </row>
    <row r="11" spans="1:22" ht="21" customHeight="1">
      <c r="A11" s="35">
        <v>0</v>
      </c>
      <c r="B11" s="43" t="s">
        <v>92</v>
      </c>
      <c r="C11" s="43" t="s">
        <v>93</v>
      </c>
      <c r="D11" s="21"/>
      <c r="E11" s="32" t="s">
        <v>86</v>
      </c>
      <c r="F11" s="33">
        <v>78.6</v>
      </c>
      <c r="G11" s="32" t="s">
        <v>64</v>
      </c>
      <c r="H11" s="31" t="s">
        <v>94</v>
      </c>
      <c r="I11" s="30">
        <v>85</v>
      </c>
      <c r="J11" s="30">
        <v>88</v>
      </c>
      <c r="K11" s="30">
        <v>91</v>
      </c>
      <c r="L11" s="29">
        <v>91</v>
      </c>
      <c r="M11" s="30">
        <v>98</v>
      </c>
      <c r="N11" s="30">
        <v>103</v>
      </c>
      <c r="O11" s="30">
        <v>107</v>
      </c>
      <c r="P11" s="29">
        <v>107</v>
      </c>
      <c r="Q11" s="28">
        <v>198</v>
      </c>
      <c r="R11" s="42">
        <v>116.71164648663479</v>
      </c>
      <c r="S11" s="47">
        <v>9</v>
      </c>
      <c r="V11" s="24" t="s">
        <v>4</v>
      </c>
    </row>
    <row r="12" spans="1:22" ht="21" customHeight="1">
      <c r="A12" s="35">
        <v>0</v>
      </c>
      <c r="B12" s="43" t="s">
        <v>67</v>
      </c>
      <c r="C12" s="43" t="s">
        <v>68</v>
      </c>
      <c r="D12" s="21"/>
      <c r="E12" s="32" t="s">
        <v>66</v>
      </c>
      <c r="F12" s="33">
        <v>58.5</v>
      </c>
      <c r="G12" s="32" t="s">
        <v>69</v>
      </c>
      <c r="H12" s="31" t="s">
        <v>70</v>
      </c>
      <c r="I12" s="30">
        <v>63</v>
      </c>
      <c r="J12" s="30">
        <v>67</v>
      </c>
      <c r="K12" s="30">
        <v>-70</v>
      </c>
      <c r="L12" s="29">
        <v>67</v>
      </c>
      <c r="M12" s="30">
        <v>83</v>
      </c>
      <c r="N12" s="30">
        <v>87</v>
      </c>
      <c r="O12" s="30">
        <v>-91</v>
      </c>
      <c r="P12" s="29">
        <v>87</v>
      </c>
      <c r="Q12" s="28">
        <v>154</v>
      </c>
      <c r="R12" s="42">
        <v>89.92979126424478</v>
      </c>
      <c r="S12" s="47">
        <v>10</v>
      </c>
      <c r="V12" s="24" t="s">
        <v>4</v>
      </c>
    </row>
    <row r="13" spans="1:22" ht="21" customHeight="1">
      <c r="A13" s="35">
        <v>0</v>
      </c>
      <c r="B13" s="43" t="s">
        <v>77</v>
      </c>
      <c r="C13" s="43" t="s">
        <v>78</v>
      </c>
      <c r="D13" s="21"/>
      <c r="E13" s="32" t="s">
        <v>76</v>
      </c>
      <c r="F13" s="33">
        <v>65.6</v>
      </c>
      <c r="G13" s="32" t="s">
        <v>64</v>
      </c>
      <c r="H13" s="31" t="s">
        <v>79</v>
      </c>
      <c r="I13" s="30">
        <v>65</v>
      </c>
      <c r="J13" s="30">
        <v>69</v>
      </c>
      <c r="K13" s="30">
        <v>-73</v>
      </c>
      <c r="L13" s="29">
        <v>69</v>
      </c>
      <c r="M13" s="30">
        <v>83</v>
      </c>
      <c r="N13" s="30">
        <v>-87</v>
      </c>
      <c r="O13" s="30">
        <v>88</v>
      </c>
      <c r="P13" s="29">
        <v>88</v>
      </c>
      <c r="Q13" s="28">
        <v>157</v>
      </c>
      <c r="R13" s="42">
        <v>86.51048449141439</v>
      </c>
      <c r="S13" s="47">
        <v>11</v>
      </c>
      <c r="V13" s="24" t="s">
        <v>4</v>
      </c>
    </row>
    <row r="14" spans="1:22" ht="21" customHeight="1">
      <c r="A14" s="35">
        <v>0</v>
      </c>
      <c r="B14" s="43" t="s">
        <v>99</v>
      </c>
      <c r="C14" s="43" t="s">
        <v>100</v>
      </c>
      <c r="D14" s="21"/>
      <c r="E14" s="32" t="s">
        <v>86</v>
      </c>
      <c r="F14" s="33">
        <v>75.5</v>
      </c>
      <c r="G14" s="32" t="s">
        <v>101</v>
      </c>
      <c r="H14" s="31" t="s">
        <v>79</v>
      </c>
      <c r="I14" s="30">
        <v>-70</v>
      </c>
      <c r="J14" s="30">
        <v>70</v>
      </c>
      <c r="K14" s="30">
        <v>75</v>
      </c>
      <c r="L14" s="29">
        <v>75</v>
      </c>
      <c r="M14" s="30">
        <v>95</v>
      </c>
      <c r="N14" s="30">
        <v>102</v>
      </c>
      <c r="O14" s="30">
        <v>-106</v>
      </c>
      <c r="P14" s="29">
        <v>102</v>
      </c>
      <c r="Q14" s="28">
        <v>177</v>
      </c>
      <c r="R14" s="42">
        <v>84.8099366757438</v>
      </c>
      <c r="S14" s="47">
        <v>12</v>
      </c>
      <c r="V14" s="24" t="s">
        <v>4</v>
      </c>
    </row>
    <row r="15" spans="1:22" ht="21" customHeight="1">
      <c r="A15" s="35">
        <v>0</v>
      </c>
      <c r="B15" s="43" t="s">
        <v>71</v>
      </c>
      <c r="C15" s="43" t="s">
        <v>72</v>
      </c>
      <c r="D15" s="21"/>
      <c r="E15" s="32" t="s">
        <v>66</v>
      </c>
      <c r="F15" s="33">
        <v>60.3</v>
      </c>
      <c r="G15" s="32" t="s">
        <v>11</v>
      </c>
      <c r="H15" s="31" t="s">
        <v>73</v>
      </c>
      <c r="I15" s="30">
        <v>60</v>
      </c>
      <c r="J15" s="30">
        <v>65</v>
      </c>
      <c r="K15" s="30">
        <v>67</v>
      </c>
      <c r="L15" s="29">
        <v>67</v>
      </c>
      <c r="M15" s="30">
        <v>75</v>
      </c>
      <c r="N15" s="30">
        <v>80</v>
      </c>
      <c r="O15" s="30">
        <v>-82</v>
      </c>
      <c r="P15" s="29">
        <v>80</v>
      </c>
      <c r="Q15" s="28">
        <v>147</v>
      </c>
      <c r="R15" s="42">
        <v>77.05297111674443</v>
      </c>
      <c r="S15" s="47">
        <v>13</v>
      </c>
      <c r="V15" s="24" t="s">
        <v>4</v>
      </c>
    </row>
    <row r="16" spans="1:22" ht="21" customHeight="1">
      <c r="A16" s="35">
        <v>0</v>
      </c>
      <c r="B16" s="43" t="s">
        <v>102</v>
      </c>
      <c r="C16" s="43" t="s">
        <v>103</v>
      </c>
      <c r="D16" s="21"/>
      <c r="E16" s="32" t="s">
        <v>86</v>
      </c>
      <c r="F16" s="33">
        <v>80.2</v>
      </c>
      <c r="G16" s="32" t="s">
        <v>104</v>
      </c>
      <c r="H16" s="31" t="s">
        <v>105</v>
      </c>
      <c r="I16" s="30">
        <v>74</v>
      </c>
      <c r="J16" s="30">
        <v>78</v>
      </c>
      <c r="K16" s="30">
        <v>-82</v>
      </c>
      <c r="L16" s="29">
        <v>78</v>
      </c>
      <c r="M16" s="30">
        <v>90</v>
      </c>
      <c r="N16" s="30">
        <v>-95</v>
      </c>
      <c r="O16" s="30">
        <v>-95</v>
      </c>
      <c r="P16" s="29">
        <v>90</v>
      </c>
      <c r="Q16" s="28">
        <v>168</v>
      </c>
      <c r="R16" s="42">
        <v>67.61997385601346</v>
      </c>
      <c r="S16" s="47">
        <v>14</v>
      </c>
      <c r="V16" s="24" t="s">
        <v>4</v>
      </c>
    </row>
    <row r="17" spans="1:22" ht="21" customHeight="1">
      <c r="A17" s="35">
        <v>0</v>
      </c>
      <c r="B17" s="43" t="s">
        <v>62</v>
      </c>
      <c r="C17" s="43" t="s">
        <v>63</v>
      </c>
      <c r="D17" s="21"/>
      <c r="E17" s="32" t="s">
        <v>61</v>
      </c>
      <c r="F17" s="33">
        <v>54.9</v>
      </c>
      <c r="G17" s="32" t="s">
        <v>64</v>
      </c>
      <c r="H17" s="31" t="s">
        <v>65</v>
      </c>
      <c r="I17" s="30">
        <v>26</v>
      </c>
      <c r="J17" s="30">
        <v>29</v>
      </c>
      <c r="K17" s="30">
        <v>31</v>
      </c>
      <c r="L17" s="29">
        <v>31</v>
      </c>
      <c r="M17" s="30">
        <v>42</v>
      </c>
      <c r="N17" s="30">
        <v>45</v>
      </c>
      <c r="O17" s="30">
        <v>46</v>
      </c>
      <c r="P17" s="29">
        <v>46</v>
      </c>
      <c r="Q17" s="28">
        <v>77</v>
      </c>
      <c r="R17" s="42">
        <v>20.53951716952728</v>
      </c>
      <c r="S17" s="47">
        <v>15</v>
      </c>
      <c r="V17" s="24" t="s">
        <v>4</v>
      </c>
    </row>
    <row r="18" spans="1:22" ht="21" customHeight="1">
      <c r="A18" s="35">
        <v>0</v>
      </c>
      <c r="B18" s="43" t="s">
        <v>106</v>
      </c>
      <c r="C18" s="43" t="s">
        <v>107</v>
      </c>
      <c r="D18" s="21"/>
      <c r="E18" s="32" t="s">
        <v>86</v>
      </c>
      <c r="F18" s="33">
        <v>74.7</v>
      </c>
      <c r="G18" s="32" t="s">
        <v>11</v>
      </c>
      <c r="H18" s="31" t="s">
        <v>108</v>
      </c>
      <c r="I18" s="30">
        <v>45</v>
      </c>
      <c r="J18" s="30">
        <v>48</v>
      </c>
      <c r="K18" s="30">
        <v>-49</v>
      </c>
      <c r="L18" s="29">
        <v>48</v>
      </c>
      <c r="M18" s="30">
        <v>60</v>
      </c>
      <c r="N18" s="30">
        <v>-62</v>
      </c>
      <c r="O18" s="30">
        <v>-62</v>
      </c>
      <c r="P18" s="29">
        <v>60</v>
      </c>
      <c r="Q18" s="28">
        <v>108</v>
      </c>
      <c r="R18" s="42">
        <v>15.58278497319833</v>
      </c>
      <c r="S18" s="47">
        <v>16</v>
      </c>
      <c r="V18" s="24" t="s">
        <v>4</v>
      </c>
    </row>
    <row r="19" spans="1:22" ht="21" customHeight="1">
      <c r="A19" s="35">
        <v>0</v>
      </c>
      <c r="B19" s="43" t="s">
        <v>62</v>
      </c>
      <c r="C19" s="43" t="s">
        <v>74</v>
      </c>
      <c r="D19" s="21"/>
      <c r="E19" s="32" t="s">
        <v>66</v>
      </c>
      <c r="F19" s="33">
        <v>56.8</v>
      </c>
      <c r="G19" s="32" t="s">
        <v>64</v>
      </c>
      <c r="H19" s="31" t="s">
        <v>75</v>
      </c>
      <c r="I19" s="30">
        <v>18</v>
      </c>
      <c r="J19" s="30">
        <v>20</v>
      </c>
      <c r="K19" s="30">
        <v>21</v>
      </c>
      <c r="L19" s="29">
        <v>21</v>
      </c>
      <c r="M19" s="30">
        <v>25</v>
      </c>
      <c r="N19" s="30">
        <v>27</v>
      </c>
      <c r="O19" s="30">
        <v>29</v>
      </c>
      <c r="P19" s="29">
        <v>29</v>
      </c>
      <c r="Q19" s="28">
        <v>50</v>
      </c>
      <c r="R19" s="42">
        <v>3.6007531429717647</v>
      </c>
      <c r="S19" s="47">
        <v>17</v>
      </c>
      <c r="V19" s="24" t="s">
        <v>4</v>
      </c>
    </row>
    <row r="20" spans="1:22" ht="21" customHeight="1">
      <c r="A20" s="35">
        <v>0</v>
      </c>
      <c r="B20" s="43" t="s">
        <v>110</v>
      </c>
      <c r="C20" s="43" t="s">
        <v>111</v>
      </c>
      <c r="D20" s="21"/>
      <c r="E20" s="32" t="s">
        <v>109</v>
      </c>
      <c r="F20" s="33">
        <v>88.2</v>
      </c>
      <c r="G20" s="32" t="s">
        <v>64</v>
      </c>
      <c r="H20" s="31" t="s">
        <v>112</v>
      </c>
      <c r="I20" s="30">
        <v>-102</v>
      </c>
      <c r="J20" s="30">
        <v>102</v>
      </c>
      <c r="K20" s="30">
        <v>108</v>
      </c>
      <c r="L20" s="29">
        <v>108</v>
      </c>
      <c r="M20" s="30">
        <v>-135</v>
      </c>
      <c r="N20" s="30">
        <v>-135</v>
      </c>
      <c r="O20" s="30">
        <v>-136</v>
      </c>
      <c r="P20" s="29">
        <v>0</v>
      </c>
      <c r="Q20" s="28">
        <v>0</v>
      </c>
      <c r="R20" s="42">
        <v>0</v>
      </c>
      <c r="S20" s="47">
        <v>18</v>
      </c>
      <c r="V20" s="24" t="s">
        <v>4</v>
      </c>
    </row>
    <row r="21" ht="12.75" customHeight="1">
      <c r="C21" s="1"/>
    </row>
    <row r="22" ht="12.75" customHeight="1">
      <c r="C22" s="1"/>
    </row>
    <row r="23" spans="2:3" ht="12.75" customHeight="1">
      <c r="B23" s="23"/>
      <c r="C23" s="1"/>
    </row>
    <row r="24" ht="12.75" customHeight="1">
      <c r="C24" s="1"/>
    </row>
    <row r="25" spans="3:18" ht="12.75" customHeight="1">
      <c r="C25" s="1"/>
      <c r="R25" s="82"/>
    </row>
    <row r="26" spans="3:18" ht="12.75" customHeight="1">
      <c r="C26" s="1"/>
      <c r="R26" s="82"/>
    </row>
    <row r="27" ht="12.75" customHeight="1">
      <c r="C27" s="1"/>
    </row>
    <row r="28" ht="12.75" customHeight="1">
      <c r="C28" s="1"/>
    </row>
    <row r="29" ht="12.75" customHeight="1">
      <c r="C29" s="1"/>
    </row>
    <row r="30" ht="12.75" customHeight="1">
      <c r="C30" s="1"/>
    </row>
    <row r="31" ht="12.75" customHeight="1">
      <c r="C31" s="1"/>
    </row>
    <row r="32" ht="12.75" customHeight="1">
      <c r="C32" s="1"/>
    </row>
    <row r="33" ht="12.75" customHeight="1">
      <c r="C33" s="1"/>
    </row>
    <row r="34" ht="12.75" customHeight="1">
      <c r="C34" s="1"/>
    </row>
    <row r="35" ht="12.75" customHeight="1">
      <c r="C35" s="1"/>
    </row>
    <row r="36" ht="12.75" customHeight="1">
      <c r="C36" s="1"/>
    </row>
    <row r="37" ht="12.75" customHeight="1">
      <c r="C37" s="1"/>
    </row>
    <row r="38" ht="12.75" customHeight="1">
      <c r="C38" s="1"/>
    </row>
    <row r="39" ht="12.75" customHeight="1">
      <c r="C39" s="1"/>
    </row>
    <row r="40" ht="12.75" customHeight="1">
      <c r="C40" s="1"/>
    </row>
    <row r="41" ht="12.75" customHeight="1">
      <c r="C41" s="1"/>
    </row>
    <row r="42" ht="12.75" customHeight="1">
      <c r="C42" s="1"/>
    </row>
    <row r="43" ht="12.75" customHeight="1">
      <c r="C43" s="1"/>
    </row>
    <row r="44" ht="12.75" customHeight="1">
      <c r="C44" s="1"/>
    </row>
    <row r="45" ht="12.75" customHeight="1">
      <c r="C45" s="1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>
      <c r="C102" s="1"/>
    </row>
    <row r="103" ht="12.75" customHeight="1">
      <c r="C103" s="1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ht="12.75" customHeight="1">
      <c r="C107" s="1"/>
    </row>
    <row r="108" ht="12.75" customHeight="1">
      <c r="C108" s="1"/>
    </row>
    <row r="109" ht="12.75" customHeight="1">
      <c r="C109" s="1"/>
    </row>
    <row r="110" ht="12.75" customHeight="1">
      <c r="C110" s="1"/>
    </row>
    <row r="111" ht="12.75" customHeight="1">
      <c r="C111" s="1"/>
    </row>
    <row r="112" ht="12.75" customHeight="1">
      <c r="C112" s="1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>
      <c r="C117" s="1"/>
    </row>
    <row r="118" ht="12.75" customHeight="1"/>
    <row r="119" ht="12.75" customHeight="1"/>
  </sheetData>
  <sheetProtection selectLockedCells="1" selectUnlockedCells="1"/>
  <mergeCells count="13">
    <mergeCell ref="I1:L1"/>
    <mergeCell ref="M1:P1"/>
    <mergeCell ref="R25:R26"/>
    <mergeCell ref="D1:D2"/>
    <mergeCell ref="A1:A2"/>
    <mergeCell ref="B1:B2"/>
    <mergeCell ref="C1:C2"/>
    <mergeCell ref="Q1:Q2"/>
    <mergeCell ref="R1:S1"/>
    <mergeCell ref="E1:E2"/>
    <mergeCell ref="F1:F2"/>
    <mergeCell ref="G1:G2"/>
    <mergeCell ref="H1:H2"/>
  </mergeCells>
  <conditionalFormatting sqref="B3:C3">
    <cfRule type="expression" priority="1" dxfId="0" stopIfTrue="1">
      <formula>AND(("$'Hommes Sinclair'.$#REF!$#REF!"),"$'Hommes Sinclair'.$#REF!$#REF!","$'Hommes Sinclair'.$#REF!$#REF!")</formula>
    </cfRule>
  </conditionalFormatting>
  <dataValidations count="1">
    <dataValidation type="decimal" allowBlank="1" showErrorMessage="1" sqref="F4:F5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5" r:id="rId1"/>
  <headerFooter alignWithMargins="0">
    <oddHeader>&amp;LRobi Ranking&amp;C&amp;RMen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showGridLines="0" zoomScalePageLayoutView="0" workbookViewId="0" topLeftCell="A1">
      <selection activeCell="A1" sqref="A1:A2"/>
    </sheetView>
  </sheetViews>
  <sheetFormatPr defaultColWidth="11.421875" defaultRowHeight="12.75"/>
  <cols>
    <col min="1" max="1" width="4.57421875" style="0" customWidth="1"/>
    <col min="2" max="2" width="22.421875" style="0" customWidth="1"/>
    <col min="3" max="3" width="17.421875" style="0" customWidth="1"/>
    <col min="4" max="4" width="0" style="1" hidden="1" customWidth="1"/>
    <col min="5" max="5" width="9.7109375" style="1" customWidth="1"/>
    <col min="6" max="6" width="7.00390625" style="1" customWidth="1"/>
    <col min="7" max="7" width="7.140625" style="2" customWidth="1"/>
    <col min="8" max="8" width="12.00390625" style="1" customWidth="1"/>
    <col min="9" max="9" width="5.8515625" style="1" customWidth="1"/>
    <col min="10" max="10" width="6.57421875" style="1" customWidth="1"/>
    <col min="11" max="11" width="6.28125" style="1" customWidth="1"/>
    <col min="12" max="12" width="6.140625" style="1" customWidth="1"/>
    <col min="13" max="13" width="6.140625" style="0" customWidth="1"/>
    <col min="14" max="14" width="7.00390625" style="1" customWidth="1"/>
    <col min="15" max="15" width="6.7109375" style="1" customWidth="1"/>
    <col min="16" max="16" width="6.421875" style="1" customWidth="1"/>
    <col min="17" max="17" width="6.57421875" style="0" customWidth="1"/>
    <col min="18" max="18" width="6.28125" style="1" customWidth="1"/>
    <col min="19" max="19" width="6.28125" style="0" customWidth="1"/>
    <col min="20" max="20" width="6.8515625" style="0" customWidth="1"/>
  </cols>
  <sheetData>
    <row r="1" spans="1:20" ht="15" customHeight="1">
      <c r="A1" s="89" t="s">
        <v>49</v>
      </c>
      <c r="B1" s="91" t="s">
        <v>50</v>
      </c>
      <c r="C1" s="93" t="s">
        <v>51</v>
      </c>
      <c r="D1" s="95" t="s">
        <v>2</v>
      </c>
      <c r="E1" s="83" t="s">
        <v>52</v>
      </c>
      <c r="F1" s="83" t="s">
        <v>53</v>
      </c>
      <c r="G1" s="83" t="s">
        <v>54</v>
      </c>
      <c r="H1" s="83" t="s">
        <v>55</v>
      </c>
      <c r="I1" s="85" t="s">
        <v>56</v>
      </c>
      <c r="J1" s="86"/>
      <c r="K1" s="86"/>
      <c r="L1" s="86"/>
      <c r="M1" s="86"/>
      <c r="N1" s="85" t="s">
        <v>57</v>
      </c>
      <c r="O1" s="86"/>
      <c r="P1" s="86"/>
      <c r="Q1" s="86"/>
      <c r="R1" s="86"/>
      <c r="S1" s="87" t="s">
        <v>58</v>
      </c>
      <c r="T1" s="88"/>
    </row>
    <row r="2" spans="1:20" s="1" customFormat="1" ht="15" customHeight="1">
      <c r="A2" s="90"/>
      <c r="B2" s="92"/>
      <c r="C2" s="94"/>
      <c r="D2" s="96"/>
      <c r="E2" s="84"/>
      <c r="F2" s="84"/>
      <c r="G2" s="84"/>
      <c r="H2" s="84"/>
      <c r="I2" s="38">
        <v>1</v>
      </c>
      <c r="J2" s="20">
        <v>2</v>
      </c>
      <c r="K2" s="20">
        <v>3</v>
      </c>
      <c r="L2" s="37" t="s">
        <v>59</v>
      </c>
      <c r="M2" s="66" t="s">
        <v>60</v>
      </c>
      <c r="N2" s="20">
        <v>1</v>
      </c>
      <c r="O2" s="20">
        <v>2</v>
      </c>
      <c r="P2" s="20">
        <v>3</v>
      </c>
      <c r="Q2" s="37" t="s">
        <v>59</v>
      </c>
      <c r="R2" s="66" t="s">
        <v>60</v>
      </c>
      <c r="S2" s="36" t="s">
        <v>58</v>
      </c>
      <c r="T2" s="66" t="s">
        <v>60</v>
      </c>
    </row>
    <row r="3" spans="1:11" ht="7.5" customHeight="1">
      <c r="A3" s="67"/>
      <c r="B3" s="67"/>
      <c r="C3" s="67"/>
      <c r="D3" s="67"/>
      <c r="E3" s="67"/>
      <c r="F3" s="67"/>
      <c r="G3" s="67"/>
      <c r="H3" s="67"/>
      <c r="I3" s="67"/>
      <c r="J3" s="68"/>
      <c r="K3" s="69"/>
    </row>
    <row r="4" spans="1:23" s="22" customFormat="1" ht="21.75" customHeight="1">
      <c r="A4" s="70" t="s">
        <v>129</v>
      </c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3"/>
      <c r="U4" s="1"/>
      <c r="V4" s="1"/>
      <c r="W4" s="1"/>
    </row>
    <row r="5" spans="1:20" ht="21" customHeight="1">
      <c r="A5" s="35">
        <v>0</v>
      </c>
      <c r="B5" s="34" t="s">
        <v>130</v>
      </c>
      <c r="C5" s="34" t="s">
        <v>131</v>
      </c>
      <c r="D5" s="21"/>
      <c r="E5" s="32" t="s">
        <v>129</v>
      </c>
      <c r="F5" s="33">
        <v>43.3</v>
      </c>
      <c r="G5" s="32" t="s">
        <v>64</v>
      </c>
      <c r="H5" s="31" t="s">
        <v>132</v>
      </c>
      <c r="I5" s="30">
        <v>28</v>
      </c>
      <c r="J5" s="30">
        <v>30</v>
      </c>
      <c r="K5" s="30">
        <v>-33</v>
      </c>
      <c r="L5" s="29">
        <v>30</v>
      </c>
      <c r="M5" s="65">
        <v>1</v>
      </c>
      <c r="N5" s="30">
        <v>38</v>
      </c>
      <c r="O5" s="30">
        <v>-41</v>
      </c>
      <c r="P5" s="30">
        <v>41</v>
      </c>
      <c r="Q5" s="29">
        <v>41</v>
      </c>
      <c r="R5" s="65">
        <v>1</v>
      </c>
      <c r="S5" s="28">
        <v>71</v>
      </c>
      <c r="T5" s="64">
        <v>1</v>
      </c>
    </row>
    <row r="6" spans="1:11" ht="7.5" customHeight="1">
      <c r="A6" s="67"/>
      <c r="B6" s="67"/>
      <c r="C6" s="67"/>
      <c r="D6" s="67"/>
      <c r="E6" s="67"/>
      <c r="F6" s="67"/>
      <c r="G6" s="67"/>
      <c r="H6" s="67"/>
      <c r="I6" s="67"/>
      <c r="J6" s="68"/>
      <c r="K6" s="69"/>
    </row>
    <row r="7" spans="1:23" ht="21.75" customHeight="1">
      <c r="A7" s="70" t="s">
        <v>133</v>
      </c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3"/>
      <c r="U7" s="1"/>
      <c r="V7" s="1"/>
      <c r="W7" s="1"/>
    </row>
    <row r="8" spans="1:20" ht="21" customHeight="1">
      <c r="A8" s="35">
        <v>0</v>
      </c>
      <c r="B8" s="34" t="s">
        <v>87</v>
      </c>
      <c r="C8" s="34" t="s">
        <v>134</v>
      </c>
      <c r="D8" s="21"/>
      <c r="E8" s="32" t="s">
        <v>133</v>
      </c>
      <c r="F8" s="33">
        <v>46</v>
      </c>
      <c r="G8" s="32" t="s">
        <v>64</v>
      </c>
      <c r="H8" s="31" t="s">
        <v>132</v>
      </c>
      <c r="I8" s="30">
        <v>26</v>
      </c>
      <c r="J8" s="30">
        <v>30</v>
      </c>
      <c r="K8" s="30">
        <v>33</v>
      </c>
      <c r="L8" s="29">
        <v>33</v>
      </c>
      <c r="M8" s="65">
        <v>1</v>
      </c>
      <c r="N8" s="30">
        <v>35</v>
      </c>
      <c r="O8" s="30">
        <v>39</v>
      </c>
      <c r="P8" s="30">
        <v>42</v>
      </c>
      <c r="Q8" s="29">
        <v>42</v>
      </c>
      <c r="R8" s="65">
        <v>1</v>
      </c>
      <c r="S8" s="28">
        <v>75</v>
      </c>
      <c r="T8" s="64">
        <v>1</v>
      </c>
    </row>
    <row r="9" spans="1:11" ht="7.5" customHeight="1">
      <c r="A9" s="67"/>
      <c r="B9" s="67"/>
      <c r="C9" s="67"/>
      <c r="D9" s="67"/>
      <c r="E9" s="67"/>
      <c r="F9" s="67"/>
      <c r="G9" s="67"/>
      <c r="H9" s="67"/>
      <c r="I9" s="67"/>
      <c r="J9" s="68"/>
      <c r="K9" s="69"/>
    </row>
    <row r="10" spans="1:23" ht="21.75" customHeight="1">
      <c r="A10" s="70" t="s">
        <v>135</v>
      </c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3"/>
      <c r="U10" s="1"/>
      <c r="V10" s="1"/>
      <c r="W10" s="1"/>
    </row>
    <row r="11" spans="1:20" ht="21" customHeight="1">
      <c r="A11" s="35">
        <v>0</v>
      </c>
      <c r="B11" s="34" t="s">
        <v>136</v>
      </c>
      <c r="C11" s="34" t="s">
        <v>137</v>
      </c>
      <c r="D11" s="21"/>
      <c r="E11" s="32" t="s">
        <v>135</v>
      </c>
      <c r="F11" s="33">
        <v>58.8</v>
      </c>
      <c r="G11" s="32" t="s">
        <v>64</v>
      </c>
      <c r="H11" s="31" t="s">
        <v>138</v>
      </c>
      <c r="I11" s="30">
        <v>42</v>
      </c>
      <c r="J11" s="30">
        <v>45</v>
      </c>
      <c r="K11" s="30">
        <v>47</v>
      </c>
      <c r="L11" s="29">
        <v>47</v>
      </c>
      <c r="M11" s="65">
        <v>1</v>
      </c>
      <c r="N11" s="30">
        <v>47</v>
      </c>
      <c r="O11" s="30">
        <v>51</v>
      </c>
      <c r="P11" s="30">
        <v>54</v>
      </c>
      <c r="Q11" s="29">
        <v>54</v>
      </c>
      <c r="R11" s="65">
        <v>1</v>
      </c>
      <c r="S11" s="28">
        <v>101</v>
      </c>
      <c r="T11" s="64">
        <v>1</v>
      </c>
    </row>
    <row r="12" spans="1:11" ht="7.5" customHeight="1">
      <c r="A12" s="67"/>
      <c r="B12" s="67"/>
      <c r="C12" s="67"/>
      <c r="D12" s="67"/>
      <c r="E12" s="67"/>
      <c r="F12" s="67"/>
      <c r="G12" s="67"/>
      <c r="H12" s="67"/>
      <c r="I12" s="67"/>
      <c r="J12" s="68"/>
      <c r="K12" s="69"/>
    </row>
    <row r="13" spans="1:23" ht="21.75" customHeight="1">
      <c r="A13" s="70" t="s">
        <v>139</v>
      </c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1"/>
      <c r="V13" s="1"/>
      <c r="W13" s="1"/>
    </row>
    <row r="14" spans="1:20" ht="21" customHeight="1">
      <c r="A14" s="35">
        <v>0</v>
      </c>
      <c r="B14" s="34" t="s">
        <v>140</v>
      </c>
      <c r="C14" s="34" t="s">
        <v>141</v>
      </c>
      <c r="D14" s="21"/>
      <c r="E14" s="32" t="s">
        <v>139</v>
      </c>
      <c r="F14" s="33">
        <v>70.5</v>
      </c>
      <c r="G14" s="32" t="s">
        <v>64</v>
      </c>
      <c r="H14" s="31" t="s">
        <v>142</v>
      </c>
      <c r="I14" s="30">
        <v>52</v>
      </c>
      <c r="J14" s="30">
        <v>-56</v>
      </c>
      <c r="K14" s="30">
        <v>-60</v>
      </c>
      <c r="L14" s="29">
        <v>52</v>
      </c>
      <c r="M14" s="65">
        <v>1</v>
      </c>
      <c r="N14" s="30">
        <v>68</v>
      </c>
      <c r="O14" s="30">
        <v>71</v>
      </c>
      <c r="P14" s="30">
        <v>-75</v>
      </c>
      <c r="Q14" s="29">
        <v>71</v>
      </c>
      <c r="R14" s="65">
        <v>1</v>
      </c>
      <c r="S14" s="28">
        <v>123</v>
      </c>
      <c r="T14" s="64">
        <v>1</v>
      </c>
    </row>
    <row r="15" spans="1:20" ht="21" customHeight="1">
      <c r="A15" s="35">
        <v>0</v>
      </c>
      <c r="B15" s="34" t="s">
        <v>143</v>
      </c>
      <c r="C15" s="34" t="s">
        <v>144</v>
      </c>
      <c r="D15" s="21"/>
      <c r="E15" s="32" t="s">
        <v>139</v>
      </c>
      <c r="F15" s="33">
        <v>71</v>
      </c>
      <c r="G15" s="32" t="s">
        <v>64</v>
      </c>
      <c r="H15" s="31" t="s">
        <v>145</v>
      </c>
      <c r="I15" s="30">
        <v>43</v>
      </c>
      <c r="J15" s="30">
        <v>46</v>
      </c>
      <c r="K15" s="30">
        <v>-49</v>
      </c>
      <c r="L15" s="29">
        <v>46</v>
      </c>
      <c r="M15" s="65">
        <v>2</v>
      </c>
      <c r="N15" s="30">
        <v>52</v>
      </c>
      <c r="O15" s="30">
        <v>57</v>
      </c>
      <c r="P15" s="30">
        <v>61</v>
      </c>
      <c r="Q15" s="29">
        <v>61</v>
      </c>
      <c r="R15" s="65">
        <v>2</v>
      </c>
      <c r="S15" s="28">
        <v>107</v>
      </c>
      <c r="T15" s="64">
        <v>2</v>
      </c>
    </row>
    <row r="16" spans="1:11" ht="7.5" customHeight="1">
      <c r="A16" s="67"/>
      <c r="B16" s="67"/>
      <c r="C16" s="67"/>
      <c r="D16" s="67"/>
      <c r="E16" s="67"/>
      <c r="F16" s="67"/>
      <c r="G16" s="67"/>
      <c r="H16" s="67"/>
      <c r="I16" s="67"/>
      <c r="J16" s="68"/>
      <c r="K16" s="69"/>
    </row>
    <row r="17" spans="1:23" ht="21.75" customHeight="1">
      <c r="A17" s="70" t="s">
        <v>146</v>
      </c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/>
      <c r="U17" s="1"/>
      <c r="V17" s="1"/>
      <c r="W17" s="1"/>
    </row>
    <row r="18" spans="1:20" ht="21" customHeight="1">
      <c r="A18" s="35">
        <v>0</v>
      </c>
      <c r="B18" s="34" t="s">
        <v>147</v>
      </c>
      <c r="C18" s="34" t="s">
        <v>148</v>
      </c>
      <c r="D18" s="21"/>
      <c r="E18" s="32" t="s">
        <v>146</v>
      </c>
      <c r="F18" s="33">
        <v>75.3</v>
      </c>
      <c r="G18" s="32" t="s">
        <v>64</v>
      </c>
      <c r="H18" s="31" t="s">
        <v>105</v>
      </c>
      <c r="I18" s="30">
        <v>22</v>
      </c>
      <c r="J18" s="30">
        <v>24</v>
      </c>
      <c r="K18" s="30">
        <v>-26</v>
      </c>
      <c r="L18" s="29">
        <v>24</v>
      </c>
      <c r="M18" s="65">
        <v>1</v>
      </c>
      <c r="N18" s="30">
        <v>33</v>
      </c>
      <c r="O18" s="30">
        <v>36</v>
      </c>
      <c r="P18" s="30">
        <v>38</v>
      </c>
      <c r="Q18" s="29">
        <v>38</v>
      </c>
      <c r="R18" s="65">
        <v>1</v>
      </c>
      <c r="S18" s="28">
        <v>62</v>
      </c>
      <c r="T18" s="64">
        <v>1</v>
      </c>
    </row>
    <row r="19" spans="1:11" ht="7.5" customHeight="1">
      <c r="A19" s="67"/>
      <c r="B19" s="67"/>
      <c r="C19" s="67"/>
      <c r="D19" s="67"/>
      <c r="E19" s="67"/>
      <c r="F19" s="67"/>
      <c r="G19" s="67"/>
      <c r="H19" s="67"/>
      <c r="I19" s="67"/>
      <c r="J19" s="68"/>
      <c r="K19" s="69"/>
    </row>
    <row r="20" spans="1:23" ht="21.75" customHeight="1">
      <c r="A20" s="70" t="s">
        <v>149</v>
      </c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3"/>
      <c r="U20" s="1"/>
      <c r="V20" s="1"/>
      <c r="W20" s="1"/>
    </row>
    <row r="21" spans="1:20" ht="21" customHeight="1">
      <c r="A21" s="35">
        <v>0</v>
      </c>
      <c r="B21" s="34" t="s">
        <v>150</v>
      </c>
      <c r="C21" s="34" t="s">
        <v>151</v>
      </c>
      <c r="D21" s="21"/>
      <c r="E21" s="32" t="s">
        <v>149</v>
      </c>
      <c r="F21" s="33">
        <v>76.1</v>
      </c>
      <c r="G21" s="32" t="s">
        <v>64</v>
      </c>
      <c r="H21" s="31" t="s">
        <v>152</v>
      </c>
      <c r="I21" s="30">
        <v>50</v>
      </c>
      <c r="J21" s="30">
        <v>52</v>
      </c>
      <c r="K21" s="30">
        <v>54</v>
      </c>
      <c r="L21" s="29">
        <v>54</v>
      </c>
      <c r="M21" s="65">
        <v>1</v>
      </c>
      <c r="N21" s="30">
        <v>65</v>
      </c>
      <c r="O21" s="30">
        <v>68</v>
      </c>
      <c r="P21" s="30">
        <v>-70</v>
      </c>
      <c r="Q21" s="29">
        <v>68</v>
      </c>
      <c r="R21" s="65">
        <v>1</v>
      </c>
      <c r="S21" s="28">
        <v>122</v>
      </c>
      <c r="T21" s="64">
        <v>1</v>
      </c>
    </row>
    <row r="22" ht="12.75" customHeight="1">
      <c r="C22" s="1"/>
    </row>
    <row r="23" ht="12.75" customHeight="1">
      <c r="C23" s="1"/>
    </row>
    <row r="24" ht="12.75" customHeight="1">
      <c r="C24" s="1"/>
    </row>
    <row r="25" ht="12.75" customHeight="1">
      <c r="C25" s="1"/>
    </row>
    <row r="26" spans="2:3" ht="12.75" customHeight="1">
      <c r="B26" s="23"/>
      <c r="C26" s="1"/>
    </row>
    <row r="27" ht="12.75" customHeight="1">
      <c r="C27" s="1"/>
    </row>
    <row r="28" spans="3:16" ht="12.75" customHeight="1">
      <c r="C28" s="1"/>
      <c r="P28" s="82"/>
    </row>
    <row r="29" spans="3:16" ht="12.75" customHeight="1">
      <c r="C29" s="1"/>
      <c r="P29" s="82"/>
    </row>
    <row r="30" ht="12.75" customHeight="1">
      <c r="C30" s="1"/>
    </row>
    <row r="31" ht="12.75" customHeight="1">
      <c r="C31" s="1"/>
    </row>
    <row r="32" ht="12.75" customHeight="1">
      <c r="C32" s="1"/>
    </row>
    <row r="33" ht="12.75" customHeight="1">
      <c r="C33" s="1"/>
    </row>
    <row r="34" ht="12.75" customHeight="1">
      <c r="C34" s="1"/>
    </row>
    <row r="35" ht="12.75" customHeight="1">
      <c r="C35" s="1"/>
    </row>
    <row r="36" ht="12.75" customHeight="1">
      <c r="C36" s="1"/>
    </row>
    <row r="37" ht="12.75" customHeight="1">
      <c r="C37" s="1"/>
    </row>
    <row r="38" ht="12.75" customHeight="1">
      <c r="C38" s="1"/>
    </row>
    <row r="39" ht="12.75" customHeight="1">
      <c r="C39" s="1"/>
    </row>
    <row r="40" ht="12.75" customHeight="1">
      <c r="C40" s="1"/>
    </row>
    <row r="41" ht="12.75" customHeight="1">
      <c r="C41" s="1"/>
    </row>
    <row r="42" ht="12.75" customHeight="1">
      <c r="C42" s="1"/>
    </row>
    <row r="43" ht="12.75" customHeight="1">
      <c r="C43" s="1"/>
    </row>
    <row r="44" ht="12.75" customHeight="1">
      <c r="C44" s="1"/>
    </row>
    <row r="45" ht="12.75" customHeight="1">
      <c r="C45" s="1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>
      <c r="C102" s="1"/>
    </row>
    <row r="103" ht="12.75" customHeight="1">
      <c r="C103" s="1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ht="12.75" customHeight="1">
      <c r="C107" s="1"/>
    </row>
    <row r="108" ht="12.75" customHeight="1">
      <c r="C108" s="1"/>
    </row>
    <row r="109" ht="12.75" customHeight="1">
      <c r="C109" s="1"/>
    </row>
    <row r="110" ht="12.75" customHeight="1">
      <c r="C110" s="1"/>
    </row>
    <row r="111" ht="12.75" customHeight="1">
      <c r="C111" s="1"/>
    </row>
    <row r="112" ht="12.75" customHeight="1">
      <c r="C112" s="1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>
      <c r="C117" s="1"/>
    </row>
    <row r="118" ht="12.75" customHeight="1">
      <c r="C118" s="1"/>
    </row>
    <row r="119" ht="12.75" customHeight="1">
      <c r="C119" s="1"/>
    </row>
    <row r="120" ht="12.75" customHeight="1">
      <c r="C120" s="1"/>
    </row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sheetProtection selectLockedCells="1" selectUnlockedCells="1"/>
  <mergeCells count="12">
    <mergeCell ref="A1:A2"/>
    <mergeCell ref="B1:B2"/>
    <mergeCell ref="C1:C2"/>
    <mergeCell ref="D1:D2"/>
    <mergeCell ref="E1:E2"/>
    <mergeCell ref="F1:F2"/>
    <mergeCell ref="P28:P29"/>
    <mergeCell ref="G1:G2"/>
    <mergeCell ref="H1:H2"/>
    <mergeCell ref="I1:M1"/>
    <mergeCell ref="N1:R1"/>
    <mergeCell ref="S1:T1"/>
  </mergeCells>
  <conditionalFormatting sqref="C3:D3">
    <cfRule type="expression" priority="3" dxfId="0" stopIfTrue="1">
      <formula>AND((#REF!),#REF!,#REF!)</formula>
    </cfRule>
  </conditionalFormatting>
  <conditionalFormatting sqref="C3:D3">
    <cfRule type="expression" priority="2" dxfId="0" stopIfTrue="1">
      <formula>AND((#REF!),#REF!,#REF!)</formula>
    </cfRule>
  </conditionalFormatting>
  <dataValidations count="2">
    <dataValidation type="decimal" allowBlank="1" showInputMessage="1" showErrorMessage="1" sqref="I3:I4">
      <formula1>0</formula1>
      <formula2>200</formula2>
    </dataValidation>
    <dataValidation type="decimal" allowBlank="1" showErrorMessage="1" sqref="F7:F9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r:id="rId1"/>
  <headerFooter alignWithMargins="0">
    <oddHeader>&amp;LCategory Ranking&amp;C&amp;RWomen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1"/>
  <sheetViews>
    <sheetView showGridLines="0" zoomScalePageLayoutView="0" workbookViewId="0" topLeftCell="A1">
      <selection activeCell="A1" sqref="A1:A2"/>
    </sheetView>
  </sheetViews>
  <sheetFormatPr defaultColWidth="11.421875" defaultRowHeight="12.75"/>
  <cols>
    <col min="1" max="1" width="5.28125" style="0" customWidth="1"/>
    <col min="2" max="2" width="22.7109375" style="0" customWidth="1"/>
    <col min="3" max="3" width="18.57421875" style="0" customWidth="1"/>
    <col min="4" max="4" width="0" style="1" hidden="1" customWidth="1"/>
    <col min="5" max="5" width="9.7109375" style="1" customWidth="1"/>
    <col min="6" max="6" width="7.28125" style="1" customWidth="1"/>
    <col min="7" max="7" width="7.421875" style="2" customWidth="1"/>
    <col min="8" max="8" width="12.7109375" style="1" customWidth="1"/>
    <col min="9" max="12" width="7.7109375" style="1" customWidth="1"/>
    <col min="13" max="13" width="7.7109375" style="0" customWidth="1"/>
    <col min="14" max="14" width="7.7109375" style="27" customWidth="1"/>
    <col min="15" max="17" width="7.7109375" style="1" customWidth="1"/>
    <col min="18" max="18" width="10.00390625" style="1" customWidth="1"/>
    <col min="19" max="19" width="10.00390625" style="0" customWidth="1"/>
    <col min="20" max="20" width="8.421875" style="27" customWidth="1"/>
    <col min="21" max="23" width="0" style="1" hidden="1" customWidth="1"/>
    <col min="24" max="24" width="0" style="0" hidden="1" customWidth="1"/>
  </cols>
  <sheetData>
    <row r="1" spans="1:23" ht="15" customHeight="1">
      <c r="A1" s="97" t="s">
        <v>49</v>
      </c>
      <c r="B1" s="97" t="s">
        <v>50</v>
      </c>
      <c r="C1" s="99" t="s">
        <v>51</v>
      </c>
      <c r="D1" s="95" t="s">
        <v>2</v>
      </c>
      <c r="E1" s="83" t="s">
        <v>52</v>
      </c>
      <c r="F1" s="105" t="s">
        <v>53</v>
      </c>
      <c r="G1" s="106" t="s">
        <v>54</v>
      </c>
      <c r="H1" s="107" t="s">
        <v>55</v>
      </c>
      <c r="I1" s="109" t="s">
        <v>56</v>
      </c>
      <c r="J1" s="109"/>
      <c r="K1" s="109"/>
      <c r="L1" s="109"/>
      <c r="M1" s="109" t="s">
        <v>57</v>
      </c>
      <c r="N1" s="109"/>
      <c r="O1" s="109"/>
      <c r="P1" s="109"/>
      <c r="Q1" s="102" t="s">
        <v>58</v>
      </c>
      <c r="R1" s="104" t="s">
        <v>126</v>
      </c>
      <c r="S1" s="104"/>
      <c r="T1" s="104"/>
      <c r="V1"/>
      <c r="W1"/>
    </row>
    <row r="2" spans="1:20" s="1" customFormat="1" ht="15" customHeight="1">
      <c r="A2" s="98"/>
      <c r="B2" s="98"/>
      <c r="C2" s="100"/>
      <c r="D2" s="101"/>
      <c r="E2" s="83"/>
      <c r="F2" s="105"/>
      <c r="G2" s="106"/>
      <c r="H2" s="108"/>
      <c r="I2" s="20">
        <v>1</v>
      </c>
      <c r="J2" s="20">
        <v>2</v>
      </c>
      <c r="K2" s="20">
        <v>3</v>
      </c>
      <c r="L2" s="37" t="s">
        <v>3</v>
      </c>
      <c r="M2" s="20">
        <v>1</v>
      </c>
      <c r="N2" s="20">
        <v>2</v>
      </c>
      <c r="O2" s="20">
        <v>3</v>
      </c>
      <c r="P2" s="46" t="s">
        <v>3</v>
      </c>
      <c r="Q2" s="103"/>
      <c r="R2" s="45" t="s">
        <v>53</v>
      </c>
      <c r="S2" s="39" t="s">
        <v>52</v>
      </c>
      <c r="T2" s="44" t="s">
        <v>60</v>
      </c>
    </row>
    <row r="3" spans="1:23" ht="21" customHeight="1">
      <c r="A3" s="35">
        <v>0</v>
      </c>
      <c r="B3" s="43" t="s">
        <v>140</v>
      </c>
      <c r="C3" s="43" t="s">
        <v>141</v>
      </c>
      <c r="D3" s="21"/>
      <c r="E3" s="32" t="s">
        <v>139</v>
      </c>
      <c r="F3" s="32">
        <v>70.5</v>
      </c>
      <c r="G3" s="32" t="s">
        <v>64</v>
      </c>
      <c r="H3" s="32" t="s">
        <v>142</v>
      </c>
      <c r="I3" s="30">
        <v>52</v>
      </c>
      <c r="J3" s="30">
        <v>-56</v>
      </c>
      <c r="K3" s="30">
        <v>-60</v>
      </c>
      <c r="L3" s="29">
        <v>52</v>
      </c>
      <c r="M3" s="30">
        <v>68</v>
      </c>
      <c r="N3" s="30">
        <v>71</v>
      </c>
      <c r="O3" s="30">
        <v>-75</v>
      </c>
      <c r="P3" s="29">
        <v>71</v>
      </c>
      <c r="Q3" s="28">
        <v>123</v>
      </c>
      <c r="R3" s="41">
        <v>151.21834737168138</v>
      </c>
      <c r="S3" s="42">
        <v>150.6553460327959</v>
      </c>
      <c r="T3" s="47">
        <v>1</v>
      </c>
      <c r="W3" s="24" t="s">
        <v>4</v>
      </c>
    </row>
    <row r="4" spans="1:23" s="22" customFormat="1" ht="21" customHeight="1">
      <c r="A4" s="35">
        <v>0</v>
      </c>
      <c r="B4" s="43" t="s">
        <v>150</v>
      </c>
      <c r="C4" s="43" t="s">
        <v>151</v>
      </c>
      <c r="D4" s="21"/>
      <c r="E4" s="32" t="s">
        <v>149</v>
      </c>
      <c r="F4" s="32">
        <v>76.1</v>
      </c>
      <c r="G4" s="32" t="s">
        <v>64</v>
      </c>
      <c r="H4" s="32" t="s">
        <v>152</v>
      </c>
      <c r="I4" s="30">
        <v>50</v>
      </c>
      <c r="J4" s="30">
        <v>52</v>
      </c>
      <c r="K4" s="30">
        <v>54</v>
      </c>
      <c r="L4" s="29">
        <v>54</v>
      </c>
      <c r="M4" s="30">
        <v>65</v>
      </c>
      <c r="N4" s="30">
        <v>68</v>
      </c>
      <c r="O4" s="30">
        <v>-70</v>
      </c>
      <c r="P4" s="29">
        <v>68</v>
      </c>
      <c r="Q4" s="28">
        <v>122</v>
      </c>
      <c r="R4" s="41">
        <v>144.318547211428</v>
      </c>
      <c r="S4" s="42">
        <v>140.26151356735286</v>
      </c>
      <c r="T4" s="47">
        <v>2</v>
      </c>
      <c r="W4" s="24" t="s">
        <v>4</v>
      </c>
    </row>
    <row r="5" spans="1:23" ht="21" customHeight="1">
      <c r="A5" s="35">
        <v>0</v>
      </c>
      <c r="B5" s="43" t="s">
        <v>136</v>
      </c>
      <c r="C5" s="43" t="s">
        <v>137</v>
      </c>
      <c r="D5" s="21"/>
      <c r="E5" s="32" t="s">
        <v>135</v>
      </c>
      <c r="F5" s="32">
        <v>58.8</v>
      </c>
      <c r="G5" s="32" t="s">
        <v>64</v>
      </c>
      <c r="H5" s="32" t="s">
        <v>138</v>
      </c>
      <c r="I5" s="30">
        <v>42</v>
      </c>
      <c r="J5" s="30">
        <v>45</v>
      </c>
      <c r="K5" s="30">
        <v>47</v>
      </c>
      <c r="L5" s="29">
        <v>47</v>
      </c>
      <c r="M5" s="30">
        <v>47</v>
      </c>
      <c r="N5" s="30">
        <v>51</v>
      </c>
      <c r="O5" s="30">
        <v>54</v>
      </c>
      <c r="P5" s="29">
        <v>54</v>
      </c>
      <c r="Q5" s="28">
        <v>101</v>
      </c>
      <c r="R5" s="41">
        <v>138.25271287599207</v>
      </c>
      <c r="S5" s="42">
        <v>137.94671427581991</v>
      </c>
      <c r="T5" s="47">
        <v>3</v>
      </c>
      <c r="W5" s="24" t="s">
        <v>4</v>
      </c>
    </row>
    <row r="6" spans="1:23" ht="21" customHeight="1">
      <c r="A6" s="35">
        <v>0</v>
      </c>
      <c r="B6" s="43" t="s">
        <v>143</v>
      </c>
      <c r="C6" s="43" t="s">
        <v>144</v>
      </c>
      <c r="D6" s="21"/>
      <c r="E6" s="32" t="s">
        <v>139</v>
      </c>
      <c r="F6" s="32">
        <v>71</v>
      </c>
      <c r="G6" s="32" t="s">
        <v>64</v>
      </c>
      <c r="H6" s="32" t="s">
        <v>145</v>
      </c>
      <c r="I6" s="30">
        <v>43</v>
      </c>
      <c r="J6" s="30">
        <v>46</v>
      </c>
      <c r="K6" s="30">
        <v>-49</v>
      </c>
      <c r="L6" s="29">
        <v>46</v>
      </c>
      <c r="M6" s="30">
        <v>52</v>
      </c>
      <c r="N6" s="30">
        <v>57</v>
      </c>
      <c r="O6" s="30">
        <v>61</v>
      </c>
      <c r="P6" s="29">
        <v>61</v>
      </c>
      <c r="Q6" s="28">
        <v>107</v>
      </c>
      <c r="R6" s="41">
        <v>131.05790264641595</v>
      </c>
      <c r="S6" s="42">
        <v>131.05790264641595</v>
      </c>
      <c r="T6" s="47">
        <v>4</v>
      </c>
      <c r="W6" s="24" t="s">
        <v>4</v>
      </c>
    </row>
    <row r="7" spans="1:23" ht="21" customHeight="1">
      <c r="A7" s="35">
        <v>0</v>
      </c>
      <c r="B7" s="43" t="s">
        <v>87</v>
      </c>
      <c r="C7" s="43" t="s">
        <v>134</v>
      </c>
      <c r="D7" s="21"/>
      <c r="E7" s="32" t="s">
        <v>133</v>
      </c>
      <c r="F7" s="32">
        <v>46</v>
      </c>
      <c r="G7" s="32" t="s">
        <v>64</v>
      </c>
      <c r="H7" s="32" t="s">
        <v>132</v>
      </c>
      <c r="I7" s="30">
        <v>26</v>
      </c>
      <c r="J7" s="30">
        <v>30</v>
      </c>
      <c r="K7" s="30">
        <v>33</v>
      </c>
      <c r="L7" s="29">
        <v>33</v>
      </c>
      <c r="M7" s="30">
        <v>35</v>
      </c>
      <c r="N7" s="30">
        <v>39</v>
      </c>
      <c r="O7" s="30">
        <v>42</v>
      </c>
      <c r="P7" s="29">
        <v>42</v>
      </c>
      <c r="Q7" s="28">
        <v>75</v>
      </c>
      <c r="R7" s="41">
        <v>123.03184518260137</v>
      </c>
      <c r="S7" s="42">
        <v>116.97331141233262</v>
      </c>
      <c r="T7" s="47">
        <v>5</v>
      </c>
      <c r="W7" s="24" t="s">
        <v>4</v>
      </c>
    </row>
    <row r="8" spans="1:23" ht="21" customHeight="1">
      <c r="A8" s="35">
        <v>0</v>
      </c>
      <c r="B8" s="43" t="s">
        <v>130</v>
      </c>
      <c r="C8" s="43" t="s">
        <v>131</v>
      </c>
      <c r="D8" s="21"/>
      <c r="E8" s="32" t="s">
        <v>129</v>
      </c>
      <c r="F8" s="32">
        <v>43.3</v>
      </c>
      <c r="G8" s="32" t="s">
        <v>64</v>
      </c>
      <c r="H8" s="32" t="s">
        <v>132</v>
      </c>
      <c r="I8" s="30">
        <v>28</v>
      </c>
      <c r="J8" s="30">
        <v>30</v>
      </c>
      <c r="K8" s="30">
        <v>-33</v>
      </c>
      <c r="L8" s="29">
        <v>30</v>
      </c>
      <c r="M8" s="30">
        <v>38</v>
      </c>
      <c r="N8" s="30">
        <v>-41</v>
      </c>
      <c r="O8" s="30">
        <v>41</v>
      </c>
      <c r="P8" s="29">
        <v>41</v>
      </c>
      <c r="Q8" s="28">
        <v>71</v>
      </c>
      <c r="R8" s="41">
        <v>122.55104392551661</v>
      </c>
      <c r="S8" s="42">
        <v>118.60979717204745</v>
      </c>
      <c r="T8" s="47">
        <v>6</v>
      </c>
      <c r="W8" s="24" t="s">
        <v>4</v>
      </c>
    </row>
    <row r="9" spans="1:23" ht="21" customHeight="1">
      <c r="A9" s="35">
        <v>0</v>
      </c>
      <c r="B9" s="43" t="s">
        <v>147</v>
      </c>
      <c r="C9" s="43" t="s">
        <v>148</v>
      </c>
      <c r="D9" s="21"/>
      <c r="E9" s="32" t="s">
        <v>146</v>
      </c>
      <c r="F9" s="32">
        <v>75.3</v>
      </c>
      <c r="G9" s="32" t="s">
        <v>64</v>
      </c>
      <c r="H9" s="32" t="s">
        <v>105</v>
      </c>
      <c r="I9" s="30">
        <v>22</v>
      </c>
      <c r="J9" s="30">
        <v>24</v>
      </c>
      <c r="K9" s="30">
        <v>-26</v>
      </c>
      <c r="L9" s="29">
        <v>24</v>
      </c>
      <c r="M9" s="30">
        <v>33</v>
      </c>
      <c r="N9" s="30">
        <v>36</v>
      </c>
      <c r="O9" s="30">
        <v>38</v>
      </c>
      <c r="P9" s="29">
        <v>38</v>
      </c>
      <c r="Q9" s="28">
        <v>62</v>
      </c>
      <c r="R9" s="41">
        <v>73.71659028940833</v>
      </c>
      <c r="S9" s="42">
        <v>73.38838633663737</v>
      </c>
      <c r="T9" s="47">
        <v>7</v>
      </c>
      <c r="W9" s="24" t="s">
        <v>4</v>
      </c>
    </row>
    <row r="10" spans="3:18" ht="12.75" customHeight="1">
      <c r="C10" s="1"/>
      <c r="R10" s="8"/>
    </row>
    <row r="11" ht="12.75" customHeight="1">
      <c r="C11" s="1"/>
    </row>
    <row r="12" ht="12.75" customHeight="1">
      <c r="C12" s="1"/>
    </row>
    <row r="13" ht="12.75" customHeight="1">
      <c r="C13" s="1"/>
    </row>
    <row r="14" ht="12.75" customHeight="1">
      <c r="C14" s="1"/>
    </row>
    <row r="15" ht="12.75" customHeight="1">
      <c r="C15" s="1"/>
    </row>
    <row r="16" ht="12.75" customHeight="1">
      <c r="C16" s="1"/>
    </row>
    <row r="17" ht="12.75" customHeight="1">
      <c r="C17" s="1"/>
    </row>
    <row r="18" ht="12.75" customHeight="1">
      <c r="C18" s="1"/>
    </row>
    <row r="19" ht="12.75" customHeight="1">
      <c r="C19" s="1"/>
    </row>
    <row r="20" ht="12.75" customHeight="1">
      <c r="C20" s="1"/>
    </row>
    <row r="21" ht="12.75" customHeight="1">
      <c r="C21" s="1"/>
    </row>
    <row r="22" ht="12.75" customHeight="1">
      <c r="C22" s="1"/>
    </row>
    <row r="23" ht="12.75" customHeight="1">
      <c r="C23" s="1"/>
    </row>
    <row r="24" ht="12.75" customHeight="1">
      <c r="C24" s="1"/>
    </row>
    <row r="25" ht="12.75" customHeight="1">
      <c r="C25" s="1"/>
    </row>
    <row r="26" ht="12.75" customHeight="1">
      <c r="C26" s="1"/>
    </row>
    <row r="27" ht="12.75" customHeight="1">
      <c r="C27" s="1"/>
    </row>
    <row r="28" ht="12.75" customHeight="1">
      <c r="C28" s="1"/>
    </row>
    <row r="29" ht="12.75" customHeight="1">
      <c r="C29" s="1"/>
    </row>
    <row r="30" ht="12.75" customHeight="1">
      <c r="C30" s="1"/>
    </row>
    <row r="31" ht="12.75" customHeight="1">
      <c r="C31" s="1"/>
    </row>
    <row r="32" ht="12.75" customHeight="1">
      <c r="C32" s="1"/>
    </row>
    <row r="33" ht="12.75" customHeight="1">
      <c r="C33" s="1"/>
    </row>
    <row r="34" ht="12.75" customHeight="1">
      <c r="C34" s="1"/>
    </row>
    <row r="35" ht="12.75" customHeight="1">
      <c r="C35" s="1"/>
    </row>
    <row r="36" ht="12.75" customHeight="1">
      <c r="C36" s="1"/>
    </row>
    <row r="37" ht="12.75" customHeight="1">
      <c r="C37" s="1"/>
    </row>
    <row r="38" ht="12.75" customHeight="1">
      <c r="C38" s="1"/>
    </row>
    <row r="39" ht="12.75" customHeight="1">
      <c r="C39" s="1"/>
    </row>
    <row r="40" ht="12.75" customHeight="1">
      <c r="C40" s="1"/>
    </row>
    <row r="41" ht="12.75" customHeight="1">
      <c r="C41" s="1"/>
    </row>
    <row r="42" ht="12.75" customHeight="1">
      <c r="C42" s="1"/>
    </row>
    <row r="43" ht="12.75" customHeight="1">
      <c r="C43" s="1"/>
    </row>
    <row r="44" ht="12.75" customHeight="1">
      <c r="C44" s="1"/>
    </row>
    <row r="45" ht="12.75" customHeight="1">
      <c r="C45" s="1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/>
    <row r="103" ht="12.75" customHeight="1"/>
  </sheetData>
  <sheetProtection selectLockedCells="1" selectUnlockedCells="1"/>
  <mergeCells count="12">
    <mergeCell ref="A1:A2"/>
    <mergeCell ref="B1:B2"/>
    <mergeCell ref="C1:C2"/>
    <mergeCell ref="D1:D2"/>
    <mergeCell ref="M1:P1"/>
    <mergeCell ref="Q1:Q2"/>
    <mergeCell ref="R1:T1"/>
    <mergeCell ref="E1:E2"/>
    <mergeCell ref="F1:F2"/>
    <mergeCell ref="G1:G2"/>
    <mergeCell ref="H1:H2"/>
    <mergeCell ref="I1:L1"/>
  </mergeCells>
  <conditionalFormatting sqref="B3:C3">
    <cfRule type="expression" priority="2" dxfId="0" stopIfTrue="1">
      <formula>AND(("$'Hommes Sinclair'.$#REF!$#REF!"),"$'Hommes Sinclair'.$#REF!$#REF!","$'Hommes Sinclair'.$#REF!$#REF!")</formula>
    </cfRule>
  </conditionalFormatting>
  <conditionalFormatting sqref="B3:C3">
    <cfRule type="expression" priority="1" dxfId="0" stopIfTrue="1">
      <formula>AND(("$'Hommes Sinclair'.$#REF!$#REF!"),"$'Hommes Sinclair'.$#REF!$#REF!","$'Hommes Sinclair'.$#REF!$#REF!")</formula>
    </cfRule>
  </conditionalFormatting>
  <dataValidations count="1">
    <dataValidation type="decimal" allowBlank="1" showErrorMessage="1" sqref="F4:F5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0" r:id="rId1"/>
  <headerFooter alignWithMargins="0">
    <oddHeader>&amp;LSinclair  Ranking&amp;C&amp;RWomen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1"/>
  <sheetViews>
    <sheetView showGridLines="0" workbookViewId="0" topLeftCell="A1">
      <selection activeCell="A1" sqref="A1:A2"/>
    </sheetView>
  </sheetViews>
  <sheetFormatPr defaultColWidth="11.00390625" defaultRowHeight="12.75"/>
  <cols>
    <col min="1" max="1" width="5.28125" style="0" customWidth="1"/>
    <col min="2" max="2" width="22.7109375" style="0" customWidth="1"/>
    <col min="3" max="3" width="18.57421875" style="0" customWidth="1"/>
    <col min="4" max="4" width="0" style="1" hidden="1" customWidth="1"/>
    <col min="5" max="5" width="9.7109375" style="1" customWidth="1"/>
    <col min="6" max="6" width="7.28125" style="1" customWidth="1"/>
    <col min="7" max="7" width="7.421875" style="2" customWidth="1"/>
    <col min="8" max="8" width="12.7109375" style="1" customWidth="1"/>
    <col min="9" max="12" width="7.7109375" style="1" customWidth="1"/>
    <col min="13" max="13" width="7.7109375" style="0" customWidth="1"/>
    <col min="14" max="14" width="7.7109375" style="27" customWidth="1"/>
    <col min="15" max="17" width="7.7109375" style="1" customWidth="1"/>
    <col min="18" max="18" width="10.00390625" style="1" customWidth="1"/>
    <col min="19" max="19" width="10.00390625" style="0" customWidth="1"/>
    <col min="20" max="20" width="8.421875" style="27" customWidth="1"/>
    <col min="21" max="23" width="0" style="1" hidden="1" customWidth="1"/>
    <col min="24" max="24" width="0" style="0" hidden="1" customWidth="1"/>
  </cols>
  <sheetData>
    <row r="1" spans="1:23" ht="15" customHeight="1">
      <c r="A1" s="97" t="s">
        <v>49</v>
      </c>
      <c r="B1" s="97" t="s">
        <v>50</v>
      </c>
      <c r="C1" s="99" t="s">
        <v>51</v>
      </c>
      <c r="D1" s="95" t="s">
        <v>2</v>
      </c>
      <c r="E1" s="83" t="s">
        <v>52</v>
      </c>
      <c r="F1" s="105" t="s">
        <v>53</v>
      </c>
      <c r="G1" s="106" t="s">
        <v>54</v>
      </c>
      <c r="H1" s="107" t="s">
        <v>55</v>
      </c>
      <c r="I1" s="109" t="s">
        <v>56</v>
      </c>
      <c r="J1" s="109"/>
      <c r="K1" s="109"/>
      <c r="L1" s="109"/>
      <c r="M1" s="109" t="s">
        <v>57</v>
      </c>
      <c r="N1" s="109"/>
      <c r="O1" s="109"/>
      <c r="P1" s="109"/>
      <c r="Q1" s="102" t="s">
        <v>58</v>
      </c>
      <c r="R1" s="104" t="s">
        <v>126</v>
      </c>
      <c r="S1" s="104"/>
      <c r="T1" s="104"/>
      <c r="V1"/>
      <c r="W1"/>
    </row>
    <row r="2" spans="1:20" s="1" customFormat="1" ht="15" customHeight="1">
      <c r="A2" s="98"/>
      <c r="B2" s="98"/>
      <c r="C2" s="100"/>
      <c r="D2" s="101"/>
      <c r="E2" s="83"/>
      <c r="F2" s="105"/>
      <c r="G2" s="106"/>
      <c r="H2" s="108"/>
      <c r="I2" s="20">
        <v>1</v>
      </c>
      <c r="J2" s="20">
        <v>2</v>
      </c>
      <c r="K2" s="20">
        <v>3</v>
      </c>
      <c r="L2" s="37" t="s">
        <v>3</v>
      </c>
      <c r="M2" s="20">
        <v>1</v>
      </c>
      <c r="N2" s="20">
        <v>2</v>
      </c>
      <c r="O2" s="20">
        <v>3</v>
      </c>
      <c r="P2" s="46" t="s">
        <v>3</v>
      </c>
      <c r="Q2" s="103"/>
      <c r="R2" s="45" t="s">
        <v>126</v>
      </c>
      <c r="S2" s="39" t="s">
        <v>127</v>
      </c>
      <c r="T2" s="44" t="s">
        <v>60</v>
      </c>
    </row>
    <row r="3" spans="1:23" ht="21" customHeight="1">
      <c r="A3" s="35">
        <v>0</v>
      </c>
      <c r="B3" s="43" t="s">
        <v>143</v>
      </c>
      <c r="C3" s="43" t="s">
        <v>144</v>
      </c>
      <c r="D3" s="21"/>
      <c r="E3" s="32" t="s">
        <v>139</v>
      </c>
      <c r="F3" s="33">
        <v>71</v>
      </c>
      <c r="G3" s="32" t="s">
        <v>64</v>
      </c>
      <c r="H3" s="79" t="s">
        <v>145</v>
      </c>
      <c r="I3" s="30">
        <v>43</v>
      </c>
      <c r="J3" s="30">
        <v>46</v>
      </c>
      <c r="K3" s="30">
        <v>-49</v>
      </c>
      <c r="L3" s="29">
        <v>46</v>
      </c>
      <c r="M3" s="30">
        <v>52</v>
      </c>
      <c r="N3" s="30">
        <v>57</v>
      </c>
      <c r="O3" s="30">
        <v>61</v>
      </c>
      <c r="P3" s="29">
        <v>61</v>
      </c>
      <c r="Q3" s="28">
        <v>107</v>
      </c>
      <c r="R3" s="42">
        <v>131.05790264641595</v>
      </c>
      <c r="S3" s="41">
        <v>172.4721978828985</v>
      </c>
      <c r="T3" s="47">
        <v>1</v>
      </c>
      <c r="W3" s="24" t="s">
        <v>4</v>
      </c>
    </row>
    <row r="4" spans="1:23" s="22" customFormat="1" ht="21" customHeight="1">
      <c r="A4" s="35">
        <v>0</v>
      </c>
      <c r="B4" s="43" t="s">
        <v>140</v>
      </c>
      <c r="C4" s="43" t="s">
        <v>141</v>
      </c>
      <c r="D4" s="21"/>
      <c r="E4" s="32" t="s">
        <v>139</v>
      </c>
      <c r="F4" s="33">
        <v>70.5</v>
      </c>
      <c r="G4" s="32" t="s">
        <v>64</v>
      </c>
      <c r="H4" s="79" t="s">
        <v>142</v>
      </c>
      <c r="I4" s="30">
        <v>52</v>
      </c>
      <c r="J4" s="30">
        <v>-56</v>
      </c>
      <c r="K4" s="30">
        <v>-60</v>
      </c>
      <c r="L4" s="29">
        <v>52</v>
      </c>
      <c r="M4" s="30">
        <v>68</v>
      </c>
      <c r="N4" s="30">
        <v>71</v>
      </c>
      <c r="O4" s="30">
        <v>-75</v>
      </c>
      <c r="P4" s="29">
        <v>71</v>
      </c>
      <c r="Q4" s="28">
        <v>123</v>
      </c>
      <c r="R4" s="42">
        <v>151.21834737168138</v>
      </c>
      <c r="S4" s="41">
        <v>151.21834737168138</v>
      </c>
      <c r="T4" s="47">
        <v>2</v>
      </c>
      <c r="W4" s="24" t="s">
        <v>4</v>
      </c>
    </row>
    <row r="5" spans="1:23" ht="21" customHeight="1">
      <c r="A5" s="35">
        <v>0</v>
      </c>
      <c r="B5" s="43" t="s">
        <v>150</v>
      </c>
      <c r="C5" s="43" t="s">
        <v>151</v>
      </c>
      <c r="D5" s="21"/>
      <c r="E5" s="32" t="s">
        <v>149</v>
      </c>
      <c r="F5" s="33">
        <v>76.1</v>
      </c>
      <c r="G5" s="32" t="s">
        <v>64</v>
      </c>
      <c r="H5" s="79" t="s">
        <v>152</v>
      </c>
      <c r="I5" s="30">
        <v>50</v>
      </c>
      <c r="J5" s="30">
        <v>52</v>
      </c>
      <c r="K5" s="30">
        <v>54</v>
      </c>
      <c r="L5" s="29">
        <v>54</v>
      </c>
      <c r="M5" s="30">
        <v>65</v>
      </c>
      <c r="N5" s="30">
        <v>68</v>
      </c>
      <c r="O5" s="30">
        <v>-70</v>
      </c>
      <c r="P5" s="29">
        <v>68</v>
      </c>
      <c r="Q5" s="28">
        <v>122</v>
      </c>
      <c r="R5" s="42">
        <v>144.318547211428</v>
      </c>
      <c r="S5" s="41">
        <v>144.318547211428</v>
      </c>
      <c r="T5" s="47">
        <v>3</v>
      </c>
      <c r="W5" s="24" t="s">
        <v>4</v>
      </c>
    </row>
    <row r="6" spans="1:23" ht="21" customHeight="1">
      <c r="A6" s="35">
        <v>0</v>
      </c>
      <c r="B6" s="43" t="s">
        <v>136</v>
      </c>
      <c r="C6" s="43" t="s">
        <v>137</v>
      </c>
      <c r="D6" s="21"/>
      <c r="E6" s="32" t="s">
        <v>135</v>
      </c>
      <c r="F6" s="33">
        <v>58.8</v>
      </c>
      <c r="G6" s="32" t="s">
        <v>64</v>
      </c>
      <c r="H6" s="79" t="s">
        <v>138</v>
      </c>
      <c r="I6" s="30">
        <v>42</v>
      </c>
      <c r="J6" s="30">
        <v>45</v>
      </c>
      <c r="K6" s="30">
        <v>47</v>
      </c>
      <c r="L6" s="29">
        <v>47</v>
      </c>
      <c r="M6" s="30">
        <v>47</v>
      </c>
      <c r="N6" s="30">
        <v>51</v>
      </c>
      <c r="O6" s="30">
        <v>54</v>
      </c>
      <c r="P6" s="29">
        <v>54</v>
      </c>
      <c r="Q6" s="28">
        <v>101</v>
      </c>
      <c r="R6" s="42">
        <v>138.25271287599207</v>
      </c>
      <c r="S6" s="41">
        <v>140.46476076484203</v>
      </c>
      <c r="T6" s="47">
        <v>4</v>
      </c>
      <c r="W6" s="24" t="s">
        <v>4</v>
      </c>
    </row>
    <row r="7" spans="1:23" ht="21" customHeight="1">
      <c r="A7" s="35">
        <v>0</v>
      </c>
      <c r="B7" s="43" t="s">
        <v>87</v>
      </c>
      <c r="C7" s="43" t="s">
        <v>134</v>
      </c>
      <c r="D7" s="21"/>
      <c r="E7" s="32" t="s">
        <v>133</v>
      </c>
      <c r="F7" s="33">
        <v>46</v>
      </c>
      <c r="G7" s="32" t="s">
        <v>64</v>
      </c>
      <c r="H7" s="79" t="s">
        <v>132</v>
      </c>
      <c r="I7" s="30">
        <v>26</v>
      </c>
      <c r="J7" s="30">
        <v>30</v>
      </c>
      <c r="K7" s="30">
        <v>33</v>
      </c>
      <c r="L7" s="29">
        <v>33</v>
      </c>
      <c r="M7" s="30">
        <v>35</v>
      </c>
      <c r="N7" s="30">
        <v>39</v>
      </c>
      <c r="O7" s="30">
        <v>42</v>
      </c>
      <c r="P7" s="29">
        <v>42</v>
      </c>
      <c r="Q7" s="28">
        <v>75</v>
      </c>
      <c r="R7" s="42">
        <v>123.03184518260137</v>
      </c>
      <c r="S7" s="41">
        <v>123.03184518260137</v>
      </c>
      <c r="T7" s="47">
        <v>5</v>
      </c>
      <c r="W7" s="24" t="s">
        <v>4</v>
      </c>
    </row>
    <row r="8" spans="1:23" ht="21" customHeight="1">
      <c r="A8" s="35">
        <v>0</v>
      </c>
      <c r="B8" s="43" t="s">
        <v>130</v>
      </c>
      <c r="C8" s="43" t="s">
        <v>131</v>
      </c>
      <c r="D8" s="21"/>
      <c r="E8" s="32" t="s">
        <v>129</v>
      </c>
      <c r="F8" s="33">
        <v>43.3</v>
      </c>
      <c r="G8" s="32" t="s">
        <v>64</v>
      </c>
      <c r="H8" s="79" t="s">
        <v>132</v>
      </c>
      <c r="I8" s="30">
        <v>28</v>
      </c>
      <c r="J8" s="30">
        <v>30</v>
      </c>
      <c r="K8" s="30">
        <v>-33</v>
      </c>
      <c r="L8" s="29">
        <v>30</v>
      </c>
      <c r="M8" s="30">
        <v>38</v>
      </c>
      <c r="N8" s="30">
        <v>-41</v>
      </c>
      <c r="O8" s="30">
        <v>41</v>
      </c>
      <c r="P8" s="29">
        <v>41</v>
      </c>
      <c r="Q8" s="28">
        <v>71</v>
      </c>
      <c r="R8" s="42">
        <v>122.55104392551661</v>
      </c>
      <c r="S8" s="41">
        <v>122.55104392551661</v>
      </c>
      <c r="T8" s="47">
        <v>6</v>
      </c>
      <c r="W8" s="24" t="s">
        <v>4</v>
      </c>
    </row>
    <row r="9" spans="1:23" ht="21" customHeight="1">
      <c r="A9" s="35">
        <v>0</v>
      </c>
      <c r="B9" s="43" t="s">
        <v>147</v>
      </c>
      <c r="C9" s="43" t="s">
        <v>148</v>
      </c>
      <c r="D9" s="21"/>
      <c r="E9" s="32" t="s">
        <v>146</v>
      </c>
      <c r="F9" s="33">
        <v>75.3</v>
      </c>
      <c r="G9" s="32" t="s">
        <v>64</v>
      </c>
      <c r="H9" s="79" t="s">
        <v>105</v>
      </c>
      <c r="I9" s="30">
        <v>22</v>
      </c>
      <c r="J9" s="30">
        <v>24</v>
      </c>
      <c r="K9" s="30">
        <v>-26</v>
      </c>
      <c r="L9" s="29">
        <v>24</v>
      </c>
      <c r="M9" s="30">
        <v>33</v>
      </c>
      <c r="N9" s="30">
        <v>36</v>
      </c>
      <c r="O9" s="30">
        <v>38</v>
      </c>
      <c r="P9" s="29">
        <v>38</v>
      </c>
      <c r="Q9" s="28">
        <v>62</v>
      </c>
      <c r="R9" s="42">
        <v>73.71659028940833</v>
      </c>
      <c r="S9" s="41">
        <v>104.01410988257781</v>
      </c>
      <c r="T9" s="47">
        <v>7</v>
      </c>
      <c r="W9" s="24" t="s">
        <v>4</v>
      </c>
    </row>
    <row r="10" spans="3:18" ht="12.75" customHeight="1">
      <c r="C10" s="1"/>
      <c r="R10" s="8"/>
    </row>
    <row r="11" ht="12.75" customHeight="1">
      <c r="C11" s="1"/>
    </row>
    <row r="12" ht="12.75" customHeight="1">
      <c r="C12" s="1"/>
    </row>
    <row r="13" ht="12.75" customHeight="1">
      <c r="C13" s="1"/>
    </row>
    <row r="14" ht="12.75" customHeight="1">
      <c r="C14" s="1"/>
    </row>
    <row r="15" ht="12.75" customHeight="1">
      <c r="C15" s="1"/>
    </row>
    <row r="16" ht="12.75" customHeight="1">
      <c r="C16" s="1"/>
    </row>
    <row r="17" ht="12.75" customHeight="1">
      <c r="C17" s="1"/>
    </row>
    <row r="18" ht="12.75" customHeight="1">
      <c r="C18" s="1"/>
    </row>
    <row r="19" ht="12.75" customHeight="1">
      <c r="C19" s="1"/>
    </row>
    <row r="20" ht="12.75" customHeight="1">
      <c r="C20" s="1"/>
    </row>
    <row r="21" ht="12.75" customHeight="1">
      <c r="C21" s="1"/>
    </row>
    <row r="22" ht="12.75" customHeight="1">
      <c r="C22" s="1"/>
    </row>
    <row r="23" ht="12.75" customHeight="1">
      <c r="C23" s="1"/>
    </row>
    <row r="24" ht="12.75" customHeight="1">
      <c r="C24" s="1"/>
    </row>
    <row r="25" ht="12.75" customHeight="1">
      <c r="C25" s="1"/>
    </row>
    <row r="26" ht="12.75" customHeight="1">
      <c r="C26" s="1"/>
    </row>
    <row r="27" ht="12.75" customHeight="1">
      <c r="C27" s="1"/>
    </row>
    <row r="28" ht="12.75" customHeight="1">
      <c r="C28" s="1"/>
    </row>
    <row r="29" ht="12.75" customHeight="1">
      <c r="C29" s="1"/>
    </row>
    <row r="30" ht="12.75" customHeight="1">
      <c r="C30" s="1"/>
    </row>
    <row r="31" ht="12.75" customHeight="1">
      <c r="C31" s="1"/>
    </row>
    <row r="32" ht="12.75" customHeight="1">
      <c r="C32" s="1"/>
    </row>
    <row r="33" ht="12.75" customHeight="1">
      <c r="C33" s="1"/>
    </row>
    <row r="34" ht="12.75" customHeight="1">
      <c r="C34" s="1"/>
    </row>
    <row r="35" ht="12.75" customHeight="1">
      <c r="C35" s="1"/>
    </row>
    <row r="36" ht="12.75" customHeight="1">
      <c r="C36" s="1"/>
    </row>
    <row r="37" ht="12.75" customHeight="1">
      <c r="C37" s="1"/>
    </row>
    <row r="38" ht="12.75" customHeight="1">
      <c r="C38" s="1"/>
    </row>
    <row r="39" ht="12.75" customHeight="1">
      <c r="C39" s="1"/>
    </row>
    <row r="40" ht="12.75" customHeight="1">
      <c r="C40" s="1"/>
    </row>
    <row r="41" ht="12.75" customHeight="1">
      <c r="C41" s="1"/>
    </row>
    <row r="42" ht="12.75" customHeight="1">
      <c r="C42" s="1"/>
    </row>
    <row r="43" ht="12.75" customHeight="1">
      <c r="C43" s="1"/>
    </row>
    <row r="44" ht="12.75" customHeight="1">
      <c r="C44" s="1"/>
    </row>
    <row r="45" ht="12.75" customHeight="1">
      <c r="C45" s="1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/>
    <row r="103" ht="12.75" customHeight="1"/>
  </sheetData>
  <sheetProtection selectLockedCells="1" selectUnlockedCells="1"/>
  <mergeCells count="12">
    <mergeCell ref="A1:A2"/>
    <mergeCell ref="B1:B2"/>
    <mergeCell ref="C1:C2"/>
    <mergeCell ref="D1:D2"/>
    <mergeCell ref="M1:P1"/>
    <mergeCell ref="Q1:Q2"/>
    <mergeCell ref="R1:T1"/>
    <mergeCell ref="E1:E2"/>
    <mergeCell ref="F1:F2"/>
    <mergeCell ref="G1:G2"/>
    <mergeCell ref="H1:H2"/>
    <mergeCell ref="I1:L1"/>
  </mergeCells>
  <conditionalFormatting sqref="B3:C3">
    <cfRule type="expression" priority="2" dxfId="0" stopIfTrue="1">
      <formula>AND(("$'Hommes Sinclair'.$#REF!$#REF!"),"$'Hommes Sinclair'.$#REF!$#REF!","$'Hommes Sinclair'.$#REF!$#REF!")</formula>
    </cfRule>
  </conditionalFormatting>
  <conditionalFormatting sqref="B3:C3">
    <cfRule type="expression" priority="1" dxfId="0" stopIfTrue="1">
      <formula>AND(("$'Hommes Sinclair'.$#REF!$#REF!"),"$'Hommes Sinclair'.$#REF!$#REF!","$'Hommes Sinclair'.$#REF!$#REF!")</formula>
    </cfRule>
  </conditionalFormatting>
  <dataValidations count="1">
    <dataValidation type="decimal" allowBlank="1" showErrorMessage="1" sqref="F4:F5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0" r:id="rId1"/>
  <headerFooter alignWithMargins="0">
    <oddHeader>&amp;LSMF  Ranking&amp;C&amp;R!en: CompetitionBook.WSMF_RightHeader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showGridLines="0" zoomScalePageLayoutView="0" workbookViewId="0" topLeftCell="A1">
      <selection activeCell="R2" sqref="R2"/>
    </sheetView>
  </sheetViews>
  <sheetFormatPr defaultColWidth="11.421875" defaultRowHeight="12.75"/>
  <cols>
    <col min="1" max="1" width="5.28125" style="0" customWidth="1"/>
    <col min="2" max="2" width="22.7109375" style="0" customWidth="1"/>
    <col min="3" max="3" width="18.57421875" style="0" customWidth="1"/>
    <col min="4" max="4" width="0" style="1" hidden="1" customWidth="1"/>
    <col min="5" max="5" width="9.7109375" style="1" customWidth="1"/>
    <col min="6" max="6" width="7.28125" style="1" customWidth="1"/>
    <col min="7" max="7" width="7.421875" style="2" customWidth="1"/>
    <col min="8" max="8" width="12.7109375" style="25" customWidth="1"/>
    <col min="9" max="12" width="7.7109375" style="1" customWidth="1"/>
    <col min="13" max="13" width="7.7109375" style="0" customWidth="1"/>
    <col min="14" max="14" width="7.7109375" style="27" customWidth="1"/>
    <col min="15" max="17" width="7.7109375" style="1" customWidth="1"/>
    <col min="18" max="18" width="10.00390625" style="1" customWidth="1"/>
    <col min="19" max="19" width="8.421875" style="27" customWidth="1"/>
    <col min="20" max="22" width="0" style="1" hidden="1" customWidth="1"/>
    <col min="23" max="23" width="0" style="0" hidden="1" customWidth="1"/>
  </cols>
  <sheetData>
    <row r="1" spans="1:22" ht="15" customHeight="1">
      <c r="A1" s="97" t="s">
        <v>49</v>
      </c>
      <c r="B1" s="97" t="s">
        <v>50</v>
      </c>
      <c r="C1" s="99" t="s">
        <v>51</v>
      </c>
      <c r="D1" s="95" t="s">
        <v>2</v>
      </c>
      <c r="E1" s="83" t="s">
        <v>52</v>
      </c>
      <c r="F1" s="105" t="s">
        <v>53</v>
      </c>
      <c r="G1" s="106" t="s">
        <v>54</v>
      </c>
      <c r="H1" s="110" t="s">
        <v>55</v>
      </c>
      <c r="I1" s="109" t="s">
        <v>56</v>
      </c>
      <c r="J1" s="109"/>
      <c r="K1" s="109"/>
      <c r="L1" s="109"/>
      <c r="M1" s="109" t="s">
        <v>57</v>
      </c>
      <c r="N1" s="109"/>
      <c r="O1" s="109"/>
      <c r="P1" s="109"/>
      <c r="Q1" s="102" t="s">
        <v>58</v>
      </c>
      <c r="R1" s="104" t="s">
        <v>128</v>
      </c>
      <c r="S1" s="104"/>
      <c r="U1"/>
      <c r="V1"/>
    </row>
    <row r="2" spans="1:19" s="1" customFormat="1" ht="15" customHeight="1">
      <c r="A2" s="98"/>
      <c r="B2" s="98"/>
      <c r="C2" s="100"/>
      <c r="D2" s="101"/>
      <c r="E2" s="83"/>
      <c r="F2" s="105"/>
      <c r="G2" s="106"/>
      <c r="H2" s="110"/>
      <c r="I2" s="20">
        <v>1</v>
      </c>
      <c r="J2" s="20">
        <v>2</v>
      </c>
      <c r="K2" s="20">
        <v>3</v>
      </c>
      <c r="L2" s="37" t="s">
        <v>3</v>
      </c>
      <c r="M2" s="20">
        <v>1</v>
      </c>
      <c r="N2" s="20">
        <v>2</v>
      </c>
      <c r="O2" s="20">
        <v>3</v>
      </c>
      <c r="P2" s="46" t="s">
        <v>3</v>
      </c>
      <c r="Q2" s="103"/>
      <c r="R2" s="45" t="s">
        <v>128</v>
      </c>
      <c r="S2" s="44" t="s">
        <v>60</v>
      </c>
    </row>
    <row r="3" spans="1:22" ht="21" customHeight="1">
      <c r="A3" s="35">
        <v>0</v>
      </c>
      <c r="B3" s="43" t="s">
        <v>150</v>
      </c>
      <c r="C3" s="43" t="s">
        <v>151</v>
      </c>
      <c r="D3" s="21"/>
      <c r="E3" s="32" t="s">
        <v>149</v>
      </c>
      <c r="F3" s="33">
        <v>76.1</v>
      </c>
      <c r="G3" s="32" t="s">
        <v>64</v>
      </c>
      <c r="H3" s="31" t="s">
        <v>152</v>
      </c>
      <c r="I3" s="30">
        <v>50</v>
      </c>
      <c r="J3" s="30">
        <v>52</v>
      </c>
      <c r="K3" s="30">
        <v>54</v>
      </c>
      <c r="L3" s="29">
        <v>54</v>
      </c>
      <c r="M3" s="30">
        <v>65</v>
      </c>
      <c r="N3" s="30">
        <v>68</v>
      </c>
      <c r="O3" s="30">
        <v>-70</v>
      </c>
      <c r="P3" s="29">
        <v>68</v>
      </c>
      <c r="Q3" s="28">
        <v>122</v>
      </c>
      <c r="R3" s="42">
        <v>119.94669780506224</v>
      </c>
      <c r="S3" s="47">
        <v>1</v>
      </c>
      <c r="V3" s="24" t="s">
        <v>4</v>
      </c>
    </row>
    <row r="4" spans="1:22" s="22" customFormat="1" ht="21" customHeight="1">
      <c r="A4" s="35">
        <v>0</v>
      </c>
      <c r="B4" s="43" t="s">
        <v>140</v>
      </c>
      <c r="C4" s="43" t="s">
        <v>141</v>
      </c>
      <c r="D4" s="21"/>
      <c r="E4" s="32" t="s">
        <v>139</v>
      </c>
      <c r="F4" s="33">
        <v>70.5</v>
      </c>
      <c r="G4" s="32" t="s">
        <v>64</v>
      </c>
      <c r="H4" s="31" t="s">
        <v>142</v>
      </c>
      <c r="I4" s="30">
        <v>52</v>
      </c>
      <c r="J4" s="30">
        <v>-56</v>
      </c>
      <c r="K4" s="30">
        <v>-60</v>
      </c>
      <c r="L4" s="29">
        <v>52</v>
      </c>
      <c r="M4" s="30">
        <v>68</v>
      </c>
      <c r="N4" s="30">
        <v>71</v>
      </c>
      <c r="O4" s="30">
        <v>-75</v>
      </c>
      <c r="P4" s="29">
        <v>71</v>
      </c>
      <c r="Q4" s="28">
        <v>123</v>
      </c>
      <c r="R4" s="42">
        <v>76.17607182411615</v>
      </c>
      <c r="S4" s="47">
        <v>2</v>
      </c>
      <c r="V4" s="24" t="s">
        <v>4</v>
      </c>
    </row>
    <row r="5" spans="1:22" ht="21" customHeight="1">
      <c r="A5" s="35">
        <v>0</v>
      </c>
      <c r="B5" s="43" t="s">
        <v>136</v>
      </c>
      <c r="C5" s="43" t="s">
        <v>137</v>
      </c>
      <c r="D5" s="21"/>
      <c r="E5" s="32" t="s">
        <v>135</v>
      </c>
      <c r="F5" s="33">
        <v>58.8</v>
      </c>
      <c r="G5" s="32" t="s">
        <v>64</v>
      </c>
      <c r="H5" s="31" t="s">
        <v>138</v>
      </c>
      <c r="I5" s="30">
        <v>42</v>
      </c>
      <c r="J5" s="30">
        <v>45</v>
      </c>
      <c r="K5" s="30">
        <v>47</v>
      </c>
      <c r="L5" s="29">
        <v>47</v>
      </c>
      <c r="M5" s="30">
        <v>47</v>
      </c>
      <c r="N5" s="30">
        <v>51</v>
      </c>
      <c r="O5" s="30">
        <v>54</v>
      </c>
      <c r="P5" s="29">
        <v>54</v>
      </c>
      <c r="Q5" s="28">
        <v>101</v>
      </c>
      <c r="R5" s="42">
        <v>58.8123094687448</v>
      </c>
      <c r="S5" s="47">
        <v>3</v>
      </c>
      <c r="V5" s="24" t="s">
        <v>4</v>
      </c>
    </row>
    <row r="6" spans="1:22" ht="21" customHeight="1">
      <c r="A6" s="35">
        <v>0</v>
      </c>
      <c r="B6" s="43" t="s">
        <v>130</v>
      </c>
      <c r="C6" s="43" t="s">
        <v>131</v>
      </c>
      <c r="D6" s="21"/>
      <c r="E6" s="32" t="s">
        <v>129</v>
      </c>
      <c r="F6" s="33">
        <v>43.3</v>
      </c>
      <c r="G6" s="32" t="s">
        <v>64</v>
      </c>
      <c r="H6" s="31" t="s">
        <v>132</v>
      </c>
      <c r="I6" s="30">
        <v>28</v>
      </c>
      <c r="J6" s="30">
        <v>30</v>
      </c>
      <c r="K6" s="30">
        <v>-33</v>
      </c>
      <c r="L6" s="29">
        <v>30</v>
      </c>
      <c r="M6" s="30">
        <v>38</v>
      </c>
      <c r="N6" s="30">
        <v>-41</v>
      </c>
      <c r="O6" s="30">
        <v>41</v>
      </c>
      <c r="P6" s="29">
        <v>41</v>
      </c>
      <c r="Q6" s="28">
        <v>71</v>
      </c>
      <c r="R6" s="42">
        <v>52.90325145393084</v>
      </c>
      <c r="S6" s="47">
        <v>4</v>
      </c>
      <c r="V6" s="24" t="s">
        <v>4</v>
      </c>
    </row>
    <row r="7" spans="1:22" ht="21" customHeight="1">
      <c r="A7" s="35">
        <v>0</v>
      </c>
      <c r="B7" s="43" t="s">
        <v>143</v>
      </c>
      <c r="C7" s="43" t="s">
        <v>144</v>
      </c>
      <c r="D7" s="21"/>
      <c r="E7" s="32" t="s">
        <v>139</v>
      </c>
      <c r="F7" s="33">
        <v>71</v>
      </c>
      <c r="G7" s="32" t="s">
        <v>64</v>
      </c>
      <c r="H7" s="31" t="s">
        <v>145</v>
      </c>
      <c r="I7" s="30">
        <v>43</v>
      </c>
      <c r="J7" s="30">
        <v>46</v>
      </c>
      <c r="K7" s="30">
        <v>-49</v>
      </c>
      <c r="L7" s="29">
        <v>46</v>
      </c>
      <c r="M7" s="30">
        <v>52</v>
      </c>
      <c r="N7" s="30">
        <v>57</v>
      </c>
      <c r="O7" s="30">
        <v>61</v>
      </c>
      <c r="P7" s="29">
        <v>61</v>
      </c>
      <c r="Q7" s="28">
        <v>107</v>
      </c>
      <c r="R7" s="42">
        <v>47.948061607060524</v>
      </c>
      <c r="S7" s="47">
        <v>5</v>
      </c>
      <c r="V7" s="24" t="s">
        <v>4</v>
      </c>
    </row>
    <row r="8" spans="1:22" ht="21" customHeight="1">
      <c r="A8" s="35">
        <v>0</v>
      </c>
      <c r="B8" s="43" t="s">
        <v>87</v>
      </c>
      <c r="C8" s="43" t="s">
        <v>134</v>
      </c>
      <c r="D8" s="21"/>
      <c r="E8" s="32" t="s">
        <v>133</v>
      </c>
      <c r="F8" s="33">
        <v>46</v>
      </c>
      <c r="G8" s="32" t="s">
        <v>64</v>
      </c>
      <c r="H8" s="31" t="s">
        <v>132</v>
      </c>
      <c r="I8" s="30">
        <v>26</v>
      </c>
      <c r="J8" s="30">
        <v>30</v>
      </c>
      <c r="K8" s="30">
        <v>33</v>
      </c>
      <c r="L8" s="29">
        <v>33</v>
      </c>
      <c r="M8" s="30">
        <v>35</v>
      </c>
      <c r="N8" s="30">
        <v>39</v>
      </c>
      <c r="O8" s="30">
        <v>42</v>
      </c>
      <c r="P8" s="29">
        <v>42</v>
      </c>
      <c r="Q8" s="28">
        <v>75</v>
      </c>
      <c r="R8" s="42">
        <v>45.59981514688446</v>
      </c>
      <c r="S8" s="47">
        <v>6</v>
      </c>
      <c r="V8" s="24" t="s">
        <v>4</v>
      </c>
    </row>
    <row r="9" spans="1:22" ht="21" customHeight="1">
      <c r="A9" s="35">
        <v>0</v>
      </c>
      <c r="B9" s="43" t="s">
        <v>147</v>
      </c>
      <c r="C9" s="43" t="s">
        <v>148</v>
      </c>
      <c r="D9" s="21"/>
      <c r="E9" s="32" t="s">
        <v>146</v>
      </c>
      <c r="F9" s="33">
        <v>75.3</v>
      </c>
      <c r="G9" s="32" t="s">
        <v>64</v>
      </c>
      <c r="H9" s="31" t="s">
        <v>105</v>
      </c>
      <c r="I9" s="30">
        <v>22</v>
      </c>
      <c r="J9" s="30">
        <v>24</v>
      </c>
      <c r="K9" s="30">
        <v>-26</v>
      </c>
      <c r="L9" s="29">
        <v>24</v>
      </c>
      <c r="M9" s="30">
        <v>33</v>
      </c>
      <c r="N9" s="30">
        <v>36</v>
      </c>
      <c r="O9" s="30">
        <v>38</v>
      </c>
      <c r="P9" s="29">
        <v>38</v>
      </c>
      <c r="Q9" s="28">
        <v>62</v>
      </c>
      <c r="R9" s="42">
        <v>7.180657746839644</v>
      </c>
      <c r="S9" s="47">
        <v>7</v>
      </c>
      <c r="V9" s="24" t="s">
        <v>4</v>
      </c>
    </row>
    <row r="10" spans="3:18" ht="12.75" customHeight="1">
      <c r="C10" s="1"/>
      <c r="R10" s="8"/>
    </row>
    <row r="11" ht="12.75" customHeight="1">
      <c r="C11" s="1"/>
    </row>
    <row r="12" ht="12.75" customHeight="1">
      <c r="C12" s="1"/>
    </row>
    <row r="13" ht="12.75" customHeight="1">
      <c r="C13" s="1"/>
    </row>
    <row r="14" ht="12.75" customHeight="1">
      <c r="C14" s="1"/>
    </row>
    <row r="15" ht="12.75" customHeight="1">
      <c r="C15" s="1"/>
    </row>
    <row r="16" ht="12.75" customHeight="1">
      <c r="C16" s="1"/>
    </row>
    <row r="17" ht="12.75" customHeight="1">
      <c r="C17" s="1"/>
    </row>
    <row r="18" ht="12.75" customHeight="1">
      <c r="C18" s="1"/>
    </row>
    <row r="19" ht="12.75" customHeight="1">
      <c r="C19" s="1"/>
    </row>
    <row r="20" ht="12.75" customHeight="1">
      <c r="C20" s="1"/>
    </row>
    <row r="21" ht="12.75" customHeight="1">
      <c r="C21" s="1"/>
    </row>
    <row r="22" ht="12.75" customHeight="1">
      <c r="C22" s="1"/>
    </row>
    <row r="23" ht="12.75" customHeight="1">
      <c r="C23" s="1"/>
    </row>
    <row r="24" ht="12.75" customHeight="1">
      <c r="C24" s="1"/>
    </row>
    <row r="25" ht="12.75" customHeight="1">
      <c r="C25" s="1"/>
    </row>
    <row r="26" ht="12.75" customHeight="1">
      <c r="C26" s="1"/>
    </row>
    <row r="27" ht="12.75" customHeight="1">
      <c r="C27" s="1"/>
    </row>
    <row r="28" ht="12.75" customHeight="1">
      <c r="C28" s="1"/>
    </row>
    <row r="29" ht="12.75" customHeight="1">
      <c r="C29" s="1"/>
    </row>
    <row r="30" ht="12.75" customHeight="1">
      <c r="C30" s="1"/>
    </row>
    <row r="31" ht="12.75" customHeight="1">
      <c r="C31" s="1"/>
    </row>
    <row r="32" ht="12.75" customHeight="1">
      <c r="C32" s="1"/>
    </row>
    <row r="33" ht="12.75" customHeight="1">
      <c r="C33" s="1"/>
    </row>
    <row r="34" ht="12.75" customHeight="1">
      <c r="C34" s="1"/>
    </row>
    <row r="35" ht="12.75" customHeight="1">
      <c r="C35" s="1"/>
    </row>
    <row r="36" ht="12.75" customHeight="1">
      <c r="C36" s="1"/>
    </row>
    <row r="37" ht="12.75" customHeight="1">
      <c r="C37" s="1"/>
    </row>
    <row r="38" ht="12.75" customHeight="1">
      <c r="C38" s="1"/>
    </row>
    <row r="39" ht="12.75" customHeight="1">
      <c r="C39" s="1"/>
    </row>
    <row r="40" ht="12.75" customHeight="1">
      <c r="C40" s="1"/>
    </row>
    <row r="41" ht="12.75" customHeight="1">
      <c r="C41" s="1"/>
    </row>
    <row r="42" ht="12.75" customHeight="1">
      <c r="C42" s="1"/>
    </row>
    <row r="43" ht="12.75" customHeight="1">
      <c r="C43" s="1"/>
    </row>
    <row r="44" ht="12.75" customHeight="1">
      <c r="C44" s="1"/>
    </row>
    <row r="45" ht="12.75" customHeight="1">
      <c r="C45" s="1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/>
    <row r="103" ht="12.75" customHeight="1"/>
  </sheetData>
  <sheetProtection selectLockedCells="1" selectUnlockedCells="1"/>
  <mergeCells count="12">
    <mergeCell ref="I1:L1"/>
    <mergeCell ref="M1:P1"/>
    <mergeCell ref="A1:A2"/>
    <mergeCell ref="B1:B2"/>
    <mergeCell ref="C1:C2"/>
    <mergeCell ref="D1:D2"/>
    <mergeCell ref="Q1:Q2"/>
    <mergeCell ref="R1:S1"/>
    <mergeCell ref="E1:E2"/>
    <mergeCell ref="F1:F2"/>
    <mergeCell ref="G1:G2"/>
    <mergeCell ref="H1:H2"/>
  </mergeCells>
  <conditionalFormatting sqref="B3:C3">
    <cfRule type="expression" priority="2" dxfId="0" stopIfTrue="1">
      <formula>AND(("$'Hommes Sinclair'.$#REF!$#REF!"),"$'Hommes Sinclair'.$#REF!$#REF!","$'Hommes Sinclair'.$#REF!$#REF!")</formula>
    </cfRule>
  </conditionalFormatting>
  <conditionalFormatting sqref="B3:C3">
    <cfRule type="expression" priority="1" dxfId="0" stopIfTrue="1">
      <formula>AND(("$'Hommes Sinclair'.$#REF!$#REF!"),"$'Hommes Sinclair'.$#REF!$#REF!","$'Hommes Sinclair'.$#REF!$#REF!")</formula>
    </cfRule>
  </conditionalFormatting>
  <dataValidations count="1">
    <dataValidation type="decimal" allowBlank="1" showErrorMessage="1" sqref="F4:F5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scale="95" r:id="rId1"/>
  <headerFooter alignWithMargins="0">
    <oddHeader>&amp;LRobi Ranking&amp;C&amp;RWomen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owlcms</dc:creator>
  <cp:keywords/>
  <dc:description/>
  <cp:lastModifiedBy>nycdoe</cp:lastModifiedBy>
  <cp:lastPrinted>2021-10-16T16:07:39Z</cp:lastPrinted>
  <dcterms:created xsi:type="dcterms:W3CDTF">2012-07-07T14:58:52Z</dcterms:created>
  <dcterms:modified xsi:type="dcterms:W3CDTF">2022-06-27T04:07:48Z</dcterms:modified>
  <cp:category/>
  <cp:version/>
  <cp:contentType/>
  <cp:contentStatus/>
</cp:coreProperties>
</file>