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int\Desktop\2022 Meet Results\"/>
    </mc:Choice>
  </mc:AlternateContent>
  <xr:revisionPtr revIDLastSave="0" documentId="8_{657F2F3F-50EE-4395-9047-BBF609EF44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fficial Score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S23" i="1" l="1"/>
  <c r="O14" i="1" l="1"/>
  <c r="S14" i="1"/>
  <c r="V14" i="1"/>
  <c r="W14" i="1"/>
  <c r="Y14" i="1"/>
  <c r="Z14" i="1"/>
  <c r="S16" i="1"/>
  <c r="V16" i="1"/>
  <c r="W16" i="1"/>
  <c r="Y16" i="1"/>
  <c r="Z16" i="1"/>
  <c r="O15" i="1"/>
  <c r="S15" i="1"/>
  <c r="V15" i="1"/>
  <c r="W15" i="1"/>
  <c r="Y15" i="1"/>
  <c r="Z15" i="1"/>
  <c r="O17" i="1"/>
  <c r="S17" i="1"/>
  <c r="V17" i="1"/>
  <c r="W17" i="1"/>
  <c r="Y17" i="1"/>
  <c r="Z17" i="1"/>
  <c r="O18" i="1"/>
  <c r="V18" i="1"/>
  <c r="W18" i="1"/>
  <c r="Y18" i="1"/>
  <c r="Z18" i="1"/>
  <c r="V20" i="1"/>
  <c r="W20" i="1"/>
  <c r="Y20" i="1"/>
  <c r="Z20" i="1"/>
  <c r="O19" i="1"/>
  <c r="S19" i="1"/>
  <c r="V19" i="1"/>
  <c r="W19" i="1"/>
  <c r="Y19" i="1"/>
  <c r="Z19" i="1"/>
  <c r="O21" i="1"/>
  <c r="S21" i="1"/>
  <c r="V21" i="1"/>
  <c r="W21" i="1"/>
  <c r="Y21" i="1"/>
  <c r="Z21" i="1"/>
  <c r="I14" i="1"/>
  <c r="AH14" i="1" s="1"/>
  <c r="I16" i="1"/>
  <c r="AK16" i="1" s="1"/>
  <c r="I15" i="1"/>
  <c r="AI15" i="1" s="1"/>
  <c r="I17" i="1"/>
  <c r="AO17" i="1" s="1"/>
  <c r="I18" i="1"/>
  <c r="AN18" i="1" s="1"/>
  <c r="I20" i="1"/>
  <c r="AK20" i="1" s="1"/>
  <c r="I19" i="1"/>
  <c r="I21" i="1"/>
  <c r="AH21" i="1" s="1"/>
  <c r="I22" i="1"/>
  <c r="T19" i="1" l="1"/>
  <c r="AA14" i="1"/>
  <c r="AE14" i="1" s="1"/>
  <c r="AA20" i="1"/>
  <c r="T18" i="1"/>
  <c r="AA21" i="1"/>
  <c r="AE21" i="1" s="1"/>
  <c r="X16" i="1"/>
  <c r="X19" i="1"/>
  <c r="AA18" i="1"/>
  <c r="AB18" i="1" s="1"/>
  <c r="AA19" i="1"/>
  <c r="AB19" i="1" s="1"/>
  <c r="T16" i="1"/>
  <c r="T15" i="1"/>
  <c r="T17" i="1"/>
  <c r="T14" i="1"/>
  <c r="AN21" i="1"/>
  <c r="AM21" i="1"/>
  <c r="AH17" i="1"/>
  <c r="AA17" i="1"/>
  <c r="AB17" i="1" s="1"/>
  <c r="AO16" i="1"/>
  <c r="AN14" i="1"/>
  <c r="X21" i="1"/>
  <c r="X20" i="1"/>
  <c r="AL15" i="1"/>
  <c r="AM14" i="1"/>
  <c r="AK15" i="1"/>
  <c r="AS22" i="1"/>
  <c r="AR22" i="1" s="1"/>
  <c r="AM20" i="1"/>
  <c r="AO18" i="1"/>
  <c r="AP17" i="1"/>
  <c r="AN16" i="1"/>
  <c r="X17" i="1"/>
  <c r="AI17" i="1"/>
  <c r="X15" i="1"/>
  <c r="AR19" i="1"/>
  <c r="AS19" i="1"/>
  <c r="AL20" i="1"/>
  <c r="AS18" i="1"/>
  <c r="AR18" i="1" s="1"/>
  <c r="AL21" i="1"/>
  <c r="AO19" i="1"/>
  <c r="AM18" i="1"/>
  <c r="AU15" i="1"/>
  <c r="AT15" i="1" s="1"/>
  <c r="AJ15" i="1"/>
  <c r="AM16" i="1"/>
  <c r="AL14" i="1"/>
  <c r="AR20" i="1"/>
  <c r="AS20" i="1"/>
  <c r="AS17" i="1"/>
  <c r="AR17" i="1" s="1"/>
  <c r="AK21" i="1"/>
  <c r="AN19" i="1"/>
  <c r="AU20" i="1"/>
  <c r="AJ20" i="1"/>
  <c r="AL18" i="1"/>
  <c r="AN17" i="1"/>
  <c r="AL16" i="1"/>
  <c r="AU14" i="1"/>
  <c r="AK14" i="1"/>
  <c r="AP19" i="1"/>
  <c r="AS15" i="1"/>
  <c r="AR15" i="1" s="1"/>
  <c r="AU21" i="1"/>
  <c r="AJ21" i="1"/>
  <c r="AM19" i="1"/>
  <c r="AT20" i="1"/>
  <c r="AI20" i="1"/>
  <c r="AK18" i="1"/>
  <c r="AM17" i="1"/>
  <c r="AP15" i="1"/>
  <c r="AH15" i="1"/>
  <c r="AT14" i="1"/>
  <c r="AJ14" i="1"/>
  <c r="AH19" i="1"/>
  <c r="AS16" i="1"/>
  <c r="AR16" i="1" s="1"/>
  <c r="AT21" i="1"/>
  <c r="AI21" i="1"/>
  <c r="AL19" i="1"/>
  <c r="AP20" i="1"/>
  <c r="AH20" i="1"/>
  <c r="AU18" i="1"/>
  <c r="AT18" i="1" s="1"/>
  <c r="AJ18" i="1"/>
  <c r="AL17" i="1"/>
  <c r="AO15" i="1"/>
  <c r="AU16" i="1"/>
  <c r="AT16" i="1" s="1"/>
  <c r="AJ16" i="1"/>
  <c r="AI14" i="1"/>
  <c r="AP21" i="1"/>
  <c r="AK19" i="1"/>
  <c r="AO20" i="1"/>
  <c r="AI18" i="1"/>
  <c r="AK17" i="1"/>
  <c r="AN15" i="1"/>
  <c r="AI16" i="1"/>
  <c r="AP14" i="1"/>
  <c r="AI19" i="1"/>
  <c r="AS21" i="1"/>
  <c r="AR21" i="1" s="1"/>
  <c r="AS14" i="1"/>
  <c r="AR14" i="1" s="1"/>
  <c r="AO21" i="1"/>
  <c r="AU19" i="1"/>
  <c r="AT19" i="1" s="1"/>
  <c r="AJ19" i="1"/>
  <c r="AN20" i="1"/>
  <c r="AP18" i="1"/>
  <c r="AH18" i="1"/>
  <c r="AU17" i="1"/>
  <c r="AT17" i="1" s="1"/>
  <c r="AJ17" i="1"/>
  <c r="AM15" i="1"/>
  <c r="AP16" i="1"/>
  <c r="AH16" i="1"/>
  <c r="AO14" i="1"/>
  <c r="X18" i="1"/>
  <c r="X14" i="1"/>
  <c r="AA15" i="1"/>
  <c r="AE15" i="1" s="1"/>
  <c r="AA16" i="1"/>
  <c r="AB16" i="1" s="1"/>
  <c r="AE20" i="1"/>
  <c r="AB20" i="1"/>
  <c r="AC20" i="1" s="1"/>
  <c r="AD20" i="1" s="1"/>
  <c r="AB14" i="1"/>
  <c r="AH22" i="1"/>
  <c r="O22" i="1"/>
  <c r="S22" i="1"/>
  <c r="V22" i="1"/>
  <c r="W22" i="1"/>
  <c r="Y22" i="1"/>
  <c r="Z22" i="1"/>
  <c r="I23" i="1"/>
  <c r="AM23" i="1" s="1"/>
  <c r="O23" i="1"/>
  <c r="V23" i="1"/>
  <c r="W23" i="1"/>
  <c r="Y23" i="1"/>
  <c r="Z23" i="1"/>
  <c r="I24" i="1"/>
  <c r="AL24" i="1" s="1"/>
  <c r="O24" i="1"/>
  <c r="S24" i="1"/>
  <c r="V24" i="1"/>
  <c r="W24" i="1"/>
  <c r="Y24" i="1"/>
  <c r="Z24" i="1"/>
  <c r="I25" i="1"/>
  <c r="AJ25" i="1" s="1"/>
  <c r="O25" i="1"/>
  <c r="S25" i="1"/>
  <c r="V25" i="1"/>
  <c r="W25" i="1"/>
  <c r="Y25" i="1"/>
  <c r="Z25" i="1"/>
  <c r="I26" i="1"/>
  <c r="AH26" i="1" s="1"/>
  <c r="O26" i="1"/>
  <c r="S26" i="1"/>
  <c r="V26" i="1"/>
  <c r="W26" i="1"/>
  <c r="Y26" i="1"/>
  <c r="Z26" i="1"/>
  <c r="I27" i="1"/>
  <c r="O27" i="1"/>
  <c r="S27" i="1"/>
  <c r="V27" i="1"/>
  <c r="W27" i="1"/>
  <c r="Y27" i="1"/>
  <c r="Z27" i="1"/>
  <c r="I28" i="1"/>
  <c r="AJ28" i="1" s="1"/>
  <c r="O28" i="1"/>
  <c r="S28" i="1"/>
  <c r="V28" i="1"/>
  <c r="W28" i="1"/>
  <c r="Y28" i="1"/>
  <c r="Z28" i="1"/>
  <c r="I29" i="1"/>
  <c r="S29" i="1"/>
  <c r="V29" i="1"/>
  <c r="W29" i="1"/>
  <c r="Y29" i="1"/>
  <c r="Z29" i="1"/>
  <c r="I30" i="1"/>
  <c r="AM30" i="1" s="1"/>
  <c r="O30" i="1"/>
  <c r="S30" i="1"/>
  <c r="V30" i="1"/>
  <c r="W30" i="1"/>
  <c r="Y30" i="1"/>
  <c r="Z30" i="1"/>
  <c r="I31" i="1"/>
  <c r="AJ31" i="1" s="1"/>
  <c r="O31" i="1"/>
  <c r="S31" i="1"/>
  <c r="V31" i="1"/>
  <c r="W31" i="1"/>
  <c r="Y31" i="1"/>
  <c r="Z31" i="1"/>
  <c r="I32" i="1"/>
  <c r="AI32" i="1" s="1"/>
  <c r="S32" i="1"/>
  <c r="V32" i="1"/>
  <c r="W32" i="1"/>
  <c r="Y32" i="1"/>
  <c r="Z32" i="1"/>
  <c r="I33" i="1"/>
  <c r="O33" i="1"/>
  <c r="S33" i="1"/>
  <c r="V33" i="1"/>
  <c r="W33" i="1"/>
  <c r="Y33" i="1"/>
  <c r="Z33" i="1"/>
  <c r="I34" i="1"/>
  <c r="AH34" i="1" s="1"/>
  <c r="V34" i="1"/>
  <c r="W34" i="1"/>
  <c r="Y34" i="1"/>
  <c r="Z34" i="1"/>
  <c r="I35" i="1"/>
  <c r="AI35" i="1" s="1"/>
  <c r="O35" i="1"/>
  <c r="S35" i="1"/>
  <c r="V35" i="1"/>
  <c r="W35" i="1"/>
  <c r="Y35" i="1"/>
  <c r="Z35" i="1"/>
  <c r="I36" i="1"/>
  <c r="AS36" i="1" s="1"/>
  <c r="AR36" i="1" s="1"/>
  <c r="O36" i="1"/>
  <c r="S36" i="1"/>
  <c r="V36" i="1"/>
  <c r="W36" i="1"/>
  <c r="Y36" i="1"/>
  <c r="Z36" i="1"/>
  <c r="I37" i="1"/>
  <c r="AK37" i="1" s="1"/>
  <c r="O37" i="1"/>
  <c r="S37" i="1"/>
  <c r="V37" i="1"/>
  <c r="W37" i="1"/>
  <c r="Y37" i="1"/>
  <c r="Z37" i="1"/>
  <c r="I38" i="1"/>
  <c r="AN38" i="1" s="1"/>
  <c r="O38" i="1"/>
  <c r="S38" i="1"/>
  <c r="V38" i="1"/>
  <c r="W38" i="1"/>
  <c r="Y38" i="1"/>
  <c r="Z38" i="1"/>
  <c r="I39" i="1"/>
  <c r="AM39" i="1" s="1"/>
  <c r="O39" i="1"/>
  <c r="V39" i="1"/>
  <c r="W39" i="1"/>
  <c r="Y39" i="1"/>
  <c r="Z39" i="1"/>
  <c r="I40" i="1"/>
  <c r="AH40" i="1" s="1"/>
  <c r="O40" i="1"/>
  <c r="S40" i="1"/>
  <c r="V40" i="1"/>
  <c r="W40" i="1"/>
  <c r="Y40" i="1"/>
  <c r="Z40" i="1"/>
  <c r="I46" i="1"/>
  <c r="AU46" i="1" s="1"/>
  <c r="O46" i="1"/>
  <c r="S46" i="1"/>
  <c r="V46" i="1"/>
  <c r="W46" i="1"/>
  <c r="Y46" i="1"/>
  <c r="Z46" i="1"/>
  <c r="I41" i="1"/>
  <c r="AJ41" i="1" s="1"/>
  <c r="O41" i="1"/>
  <c r="S41" i="1"/>
  <c r="V41" i="1"/>
  <c r="W41" i="1"/>
  <c r="Y41" i="1"/>
  <c r="Z41" i="1"/>
  <c r="I42" i="1"/>
  <c r="V42" i="1"/>
  <c r="W42" i="1"/>
  <c r="Y42" i="1"/>
  <c r="Z42" i="1"/>
  <c r="I43" i="1"/>
  <c r="AK43" i="1" s="1"/>
  <c r="O43" i="1"/>
  <c r="S43" i="1"/>
  <c r="V43" i="1"/>
  <c r="W43" i="1"/>
  <c r="Y43" i="1"/>
  <c r="Z43" i="1"/>
  <c r="I44" i="1"/>
  <c r="O44" i="1"/>
  <c r="V44" i="1"/>
  <c r="W44" i="1"/>
  <c r="Y44" i="1"/>
  <c r="Z44" i="1"/>
  <c r="I45" i="1"/>
  <c r="O45" i="1"/>
  <c r="S45" i="1"/>
  <c r="V45" i="1"/>
  <c r="W45" i="1"/>
  <c r="Y45" i="1"/>
  <c r="Z45" i="1"/>
  <c r="I48" i="1"/>
  <c r="AN48" i="1" s="1"/>
  <c r="O48" i="1"/>
  <c r="S48" i="1"/>
  <c r="V48" i="1"/>
  <c r="W48" i="1"/>
  <c r="Y48" i="1"/>
  <c r="Z48" i="1"/>
  <c r="I49" i="1"/>
  <c r="AS49" i="1" s="1"/>
  <c r="AR49" i="1" s="1"/>
  <c r="O49" i="1"/>
  <c r="S49" i="1"/>
  <c r="V49" i="1"/>
  <c r="W49" i="1"/>
  <c r="Y49" i="1"/>
  <c r="Z49" i="1"/>
  <c r="I50" i="1"/>
  <c r="AI50" i="1" s="1"/>
  <c r="O50" i="1"/>
  <c r="S50" i="1"/>
  <c r="V50" i="1"/>
  <c r="W50" i="1"/>
  <c r="Y50" i="1"/>
  <c r="Z50" i="1"/>
  <c r="I51" i="1"/>
  <c r="AH51" i="1" s="1"/>
  <c r="O51" i="1"/>
  <c r="S51" i="1"/>
  <c r="V51" i="1"/>
  <c r="W51" i="1"/>
  <c r="Y51" i="1"/>
  <c r="Z51" i="1"/>
  <c r="I47" i="1"/>
  <c r="O47" i="1"/>
  <c r="S47" i="1"/>
  <c r="V47" i="1"/>
  <c r="W47" i="1"/>
  <c r="Y47" i="1"/>
  <c r="Z47" i="1"/>
  <c r="I53" i="1"/>
  <c r="AN53" i="1" s="1"/>
  <c r="S53" i="1"/>
  <c r="V53" i="1"/>
  <c r="W53" i="1"/>
  <c r="Y53" i="1"/>
  <c r="Z53" i="1"/>
  <c r="I52" i="1"/>
  <c r="AP52" i="1" s="1"/>
  <c r="O52" i="1"/>
  <c r="S52" i="1"/>
  <c r="V52" i="1"/>
  <c r="W52" i="1"/>
  <c r="Y52" i="1"/>
  <c r="Z52" i="1"/>
  <c r="I54" i="1"/>
  <c r="AJ54" i="1" s="1"/>
  <c r="O54" i="1"/>
  <c r="S54" i="1"/>
  <c r="V54" i="1"/>
  <c r="W54" i="1"/>
  <c r="Y54" i="1"/>
  <c r="Z54" i="1"/>
  <c r="I55" i="1"/>
  <c r="O55" i="1"/>
  <c r="S55" i="1"/>
  <c r="V55" i="1"/>
  <c r="W55" i="1"/>
  <c r="Y55" i="1"/>
  <c r="Z55" i="1"/>
  <c r="I56" i="1"/>
  <c r="AI56" i="1" s="1"/>
  <c r="O56" i="1"/>
  <c r="S56" i="1"/>
  <c r="V56" i="1"/>
  <c r="W56" i="1"/>
  <c r="Y56" i="1"/>
  <c r="Z56" i="1"/>
  <c r="I57" i="1"/>
  <c r="AM57" i="1" s="1"/>
  <c r="O57" i="1"/>
  <c r="S57" i="1"/>
  <c r="V57" i="1"/>
  <c r="W57" i="1"/>
  <c r="Y57" i="1"/>
  <c r="Z57" i="1"/>
  <c r="I58" i="1"/>
  <c r="AM58" i="1" s="1"/>
  <c r="V58" i="1"/>
  <c r="W58" i="1"/>
  <c r="Y58" i="1"/>
  <c r="Z58" i="1"/>
  <c r="I59" i="1"/>
  <c r="AJ59" i="1" s="1"/>
  <c r="O59" i="1"/>
  <c r="S59" i="1"/>
  <c r="V59" i="1"/>
  <c r="W59" i="1"/>
  <c r="Y59" i="1"/>
  <c r="Z59" i="1"/>
  <c r="I60" i="1"/>
  <c r="AJ60" i="1" s="1"/>
  <c r="O60" i="1"/>
  <c r="S60" i="1"/>
  <c r="V60" i="1"/>
  <c r="W60" i="1"/>
  <c r="Y60" i="1"/>
  <c r="Z60" i="1"/>
  <c r="I61" i="1"/>
  <c r="AI61" i="1" s="1"/>
  <c r="O61" i="1"/>
  <c r="S61" i="1"/>
  <c r="V61" i="1"/>
  <c r="W61" i="1"/>
  <c r="Y61" i="1"/>
  <c r="Z61" i="1"/>
  <c r="I62" i="1"/>
  <c r="AL62" i="1" s="1"/>
  <c r="O62" i="1"/>
  <c r="S62" i="1"/>
  <c r="V62" i="1"/>
  <c r="W62" i="1"/>
  <c r="Y62" i="1"/>
  <c r="Z62" i="1"/>
  <c r="I63" i="1"/>
  <c r="O63" i="1"/>
  <c r="S63" i="1"/>
  <c r="V63" i="1"/>
  <c r="W63" i="1"/>
  <c r="Y63" i="1"/>
  <c r="Z63" i="1"/>
  <c r="I64" i="1"/>
  <c r="AN64" i="1" s="1"/>
  <c r="S64" i="1"/>
  <c r="V64" i="1"/>
  <c r="W64" i="1"/>
  <c r="X64" i="1" s="1"/>
  <c r="Y64" i="1"/>
  <c r="Z64" i="1"/>
  <c r="I65" i="1"/>
  <c r="AH65" i="1" s="1"/>
  <c r="O65" i="1"/>
  <c r="S65" i="1"/>
  <c r="V65" i="1"/>
  <c r="W65" i="1"/>
  <c r="Y65" i="1"/>
  <c r="Z65" i="1"/>
  <c r="I66" i="1"/>
  <c r="AH66" i="1" s="1"/>
  <c r="O66" i="1"/>
  <c r="S66" i="1"/>
  <c r="V66" i="1"/>
  <c r="W66" i="1"/>
  <c r="Y66" i="1"/>
  <c r="Z66" i="1"/>
  <c r="I69" i="1"/>
  <c r="AH69" i="1" s="1"/>
  <c r="O69" i="1"/>
  <c r="S69" i="1"/>
  <c r="V69" i="1"/>
  <c r="W69" i="1"/>
  <c r="Y69" i="1"/>
  <c r="Z69" i="1"/>
  <c r="I67" i="1"/>
  <c r="AK67" i="1" s="1"/>
  <c r="O67" i="1"/>
  <c r="S67" i="1"/>
  <c r="V67" i="1"/>
  <c r="W67" i="1"/>
  <c r="Y67" i="1"/>
  <c r="Z67" i="1"/>
  <c r="I68" i="1"/>
  <c r="AK68" i="1" s="1"/>
  <c r="O68" i="1"/>
  <c r="S68" i="1"/>
  <c r="V68" i="1"/>
  <c r="W68" i="1"/>
  <c r="Y68" i="1"/>
  <c r="Z68" i="1"/>
  <c r="I70" i="1"/>
  <c r="AI70" i="1" s="1"/>
  <c r="S70" i="1"/>
  <c r="T70" i="1" s="1"/>
  <c r="V70" i="1"/>
  <c r="W70" i="1"/>
  <c r="Y70" i="1"/>
  <c r="Z70" i="1"/>
  <c r="I71" i="1"/>
  <c r="AH71" i="1" s="1"/>
  <c r="O71" i="1"/>
  <c r="S71" i="1"/>
  <c r="V71" i="1"/>
  <c r="W71" i="1"/>
  <c r="Y71" i="1"/>
  <c r="Z71" i="1"/>
  <c r="I72" i="1"/>
  <c r="O72" i="1"/>
  <c r="T72" i="1" s="1"/>
  <c r="AG72" i="1" s="1"/>
  <c r="S72" i="1"/>
  <c r="V72" i="1"/>
  <c r="W72" i="1"/>
  <c r="Y72" i="1"/>
  <c r="Z72" i="1"/>
  <c r="I73" i="1"/>
  <c r="O73" i="1"/>
  <c r="T73" i="1" s="1"/>
  <c r="AG73" i="1" s="1"/>
  <c r="S73" i="1"/>
  <c r="V73" i="1"/>
  <c r="W73" i="1"/>
  <c r="Y73" i="1"/>
  <c r="Z73" i="1"/>
  <c r="I74" i="1"/>
  <c r="O74" i="1"/>
  <c r="T74" i="1" s="1"/>
  <c r="AG74" i="1" s="1"/>
  <c r="S74" i="1"/>
  <c r="V74" i="1"/>
  <c r="W74" i="1"/>
  <c r="Y74" i="1"/>
  <c r="Z74" i="1"/>
  <c r="I75" i="1"/>
  <c r="AL75" i="1" s="1"/>
  <c r="O75" i="1"/>
  <c r="T75" i="1" s="1"/>
  <c r="AG75" i="1" s="1"/>
  <c r="S75" i="1"/>
  <c r="V75" i="1"/>
  <c r="W75" i="1"/>
  <c r="Y75" i="1"/>
  <c r="Z75" i="1"/>
  <c r="I76" i="1"/>
  <c r="AH76" i="1" s="1"/>
  <c r="O76" i="1"/>
  <c r="T76" i="1" s="1"/>
  <c r="AG76" i="1" s="1"/>
  <c r="S76" i="1"/>
  <c r="V76" i="1"/>
  <c r="W76" i="1"/>
  <c r="Y76" i="1"/>
  <c r="Z76" i="1"/>
  <c r="I77" i="1"/>
  <c r="O77" i="1"/>
  <c r="T77" i="1" s="1"/>
  <c r="AG77" i="1" s="1"/>
  <c r="S77" i="1"/>
  <c r="V77" i="1"/>
  <c r="W77" i="1"/>
  <c r="Y77" i="1"/>
  <c r="Z77" i="1"/>
  <c r="I78" i="1"/>
  <c r="AL78" i="1" s="1"/>
  <c r="O78" i="1"/>
  <c r="T78" i="1" s="1"/>
  <c r="AG78" i="1" s="1"/>
  <c r="S78" i="1"/>
  <c r="V78" i="1"/>
  <c r="W78" i="1"/>
  <c r="Y78" i="1"/>
  <c r="Z78" i="1"/>
  <c r="I79" i="1"/>
  <c r="AS79" i="1" s="1"/>
  <c r="AR79" i="1" s="1"/>
  <c r="O79" i="1"/>
  <c r="T79" i="1" s="1"/>
  <c r="AG79" i="1" s="1"/>
  <c r="S79" i="1"/>
  <c r="V79" i="1"/>
  <c r="W79" i="1"/>
  <c r="Y79" i="1"/>
  <c r="Z79" i="1"/>
  <c r="I80" i="1"/>
  <c r="AK80" i="1" s="1"/>
  <c r="O80" i="1"/>
  <c r="T80" i="1" s="1"/>
  <c r="AG80" i="1" s="1"/>
  <c r="S80" i="1"/>
  <c r="V80" i="1"/>
  <c r="W80" i="1"/>
  <c r="Y80" i="1"/>
  <c r="Z80" i="1"/>
  <c r="I81" i="1"/>
  <c r="AI81" i="1" s="1"/>
  <c r="O81" i="1"/>
  <c r="T81" i="1" s="1"/>
  <c r="AG81" i="1" s="1"/>
  <c r="S81" i="1"/>
  <c r="V81" i="1"/>
  <c r="W81" i="1"/>
  <c r="Y81" i="1"/>
  <c r="Z81" i="1"/>
  <c r="I82" i="1"/>
  <c r="O82" i="1"/>
  <c r="T82" i="1" s="1"/>
  <c r="AG82" i="1" s="1"/>
  <c r="S82" i="1"/>
  <c r="V82" i="1"/>
  <c r="W82" i="1"/>
  <c r="Y82" i="1"/>
  <c r="Z82" i="1"/>
  <c r="I83" i="1"/>
  <c r="AM83" i="1" s="1"/>
  <c r="O83" i="1"/>
  <c r="T83" i="1" s="1"/>
  <c r="AG83" i="1" s="1"/>
  <c r="S83" i="1"/>
  <c r="V83" i="1"/>
  <c r="W83" i="1"/>
  <c r="Y83" i="1"/>
  <c r="Z83" i="1"/>
  <c r="I84" i="1"/>
  <c r="AK84" i="1" s="1"/>
  <c r="O84" i="1"/>
  <c r="T84" i="1" s="1"/>
  <c r="AG84" i="1" s="1"/>
  <c r="S84" i="1"/>
  <c r="V84" i="1"/>
  <c r="W84" i="1"/>
  <c r="Y84" i="1"/>
  <c r="Z84" i="1"/>
  <c r="I85" i="1"/>
  <c r="AH85" i="1" s="1"/>
  <c r="O85" i="1"/>
  <c r="T85" i="1" s="1"/>
  <c r="AG85" i="1" s="1"/>
  <c r="S85" i="1"/>
  <c r="V85" i="1"/>
  <c r="W85" i="1"/>
  <c r="Y85" i="1"/>
  <c r="Z85" i="1"/>
  <c r="I86" i="1"/>
  <c r="AP86" i="1" s="1"/>
  <c r="O86" i="1"/>
  <c r="T86" i="1" s="1"/>
  <c r="AG86" i="1" s="1"/>
  <c r="S86" i="1"/>
  <c r="V86" i="1"/>
  <c r="W86" i="1"/>
  <c r="Y86" i="1"/>
  <c r="Z86" i="1"/>
  <c r="I87" i="1"/>
  <c r="AL87" i="1" s="1"/>
  <c r="O87" i="1"/>
  <c r="T87" i="1" s="1"/>
  <c r="AG87" i="1" s="1"/>
  <c r="S87" i="1"/>
  <c r="V87" i="1"/>
  <c r="W87" i="1"/>
  <c r="Y87" i="1"/>
  <c r="Z87" i="1"/>
  <c r="I88" i="1"/>
  <c r="AH88" i="1" s="1"/>
  <c r="O88" i="1"/>
  <c r="T88" i="1" s="1"/>
  <c r="AG88" i="1" s="1"/>
  <c r="S88" i="1"/>
  <c r="V88" i="1"/>
  <c r="W88" i="1"/>
  <c r="Y88" i="1"/>
  <c r="Z88" i="1"/>
  <c r="I89" i="1"/>
  <c r="O89" i="1"/>
  <c r="T89" i="1" s="1"/>
  <c r="AG89" i="1" s="1"/>
  <c r="S89" i="1"/>
  <c r="V89" i="1"/>
  <c r="W89" i="1"/>
  <c r="Y89" i="1"/>
  <c r="Z89" i="1"/>
  <c r="I90" i="1"/>
  <c r="AQ90" i="1" s="1"/>
  <c r="AV90" i="1" s="1"/>
  <c r="O90" i="1"/>
  <c r="T90" i="1" s="1"/>
  <c r="AG90" i="1" s="1"/>
  <c r="S90" i="1"/>
  <c r="V90" i="1"/>
  <c r="W90" i="1"/>
  <c r="Y90" i="1"/>
  <c r="Z90" i="1"/>
  <c r="I91" i="1"/>
  <c r="AH91" i="1" s="1"/>
  <c r="O91" i="1"/>
  <c r="T91" i="1" s="1"/>
  <c r="AG91" i="1" s="1"/>
  <c r="S91" i="1"/>
  <c r="V91" i="1"/>
  <c r="W91" i="1"/>
  <c r="Y91" i="1"/>
  <c r="Z91" i="1"/>
  <c r="I92" i="1"/>
  <c r="O92" i="1"/>
  <c r="T92" i="1" s="1"/>
  <c r="AG92" i="1" s="1"/>
  <c r="S92" i="1"/>
  <c r="V92" i="1"/>
  <c r="W92" i="1"/>
  <c r="Y92" i="1"/>
  <c r="Z92" i="1"/>
  <c r="I93" i="1"/>
  <c r="AN93" i="1" s="1"/>
  <c r="O93" i="1"/>
  <c r="T93" i="1" s="1"/>
  <c r="AG93" i="1" s="1"/>
  <c r="S93" i="1"/>
  <c r="V93" i="1"/>
  <c r="W93" i="1"/>
  <c r="Y93" i="1"/>
  <c r="Z93" i="1"/>
  <c r="I94" i="1"/>
  <c r="O94" i="1"/>
  <c r="T94" i="1" s="1"/>
  <c r="AG94" i="1" s="1"/>
  <c r="S94" i="1"/>
  <c r="V94" i="1"/>
  <c r="W94" i="1"/>
  <c r="Y94" i="1"/>
  <c r="Z94" i="1"/>
  <c r="I95" i="1"/>
  <c r="AH95" i="1" s="1"/>
  <c r="O95" i="1"/>
  <c r="T95" i="1" s="1"/>
  <c r="AG95" i="1" s="1"/>
  <c r="S95" i="1"/>
  <c r="V95" i="1"/>
  <c r="W95" i="1"/>
  <c r="Y95" i="1"/>
  <c r="Z95" i="1"/>
  <c r="I96" i="1"/>
  <c r="AO96" i="1" s="1"/>
  <c r="O96" i="1"/>
  <c r="T96" i="1" s="1"/>
  <c r="AG96" i="1" s="1"/>
  <c r="S96" i="1"/>
  <c r="V96" i="1"/>
  <c r="W96" i="1"/>
  <c r="Y96" i="1"/>
  <c r="Z96" i="1"/>
  <c r="I97" i="1"/>
  <c r="O97" i="1"/>
  <c r="T97" i="1" s="1"/>
  <c r="AG97" i="1" s="1"/>
  <c r="S97" i="1"/>
  <c r="V97" i="1"/>
  <c r="W97" i="1"/>
  <c r="Y97" i="1"/>
  <c r="Z97" i="1"/>
  <c r="I98" i="1"/>
  <c r="AH98" i="1" s="1"/>
  <c r="O98" i="1"/>
  <c r="T98" i="1" s="1"/>
  <c r="AG98" i="1" s="1"/>
  <c r="S98" i="1"/>
  <c r="V98" i="1"/>
  <c r="W98" i="1"/>
  <c r="Y98" i="1"/>
  <c r="Z98" i="1"/>
  <c r="I99" i="1"/>
  <c r="AP99" i="1" s="1"/>
  <c r="O99" i="1"/>
  <c r="T99" i="1" s="1"/>
  <c r="AG99" i="1" s="1"/>
  <c r="S99" i="1"/>
  <c r="V99" i="1"/>
  <c r="W99" i="1"/>
  <c r="Y99" i="1"/>
  <c r="Z99" i="1"/>
  <c r="I100" i="1"/>
  <c r="O100" i="1"/>
  <c r="T100" i="1" s="1"/>
  <c r="AG100" i="1" s="1"/>
  <c r="S100" i="1"/>
  <c r="V100" i="1"/>
  <c r="W100" i="1"/>
  <c r="Y100" i="1"/>
  <c r="Z100" i="1"/>
  <c r="I101" i="1"/>
  <c r="O101" i="1"/>
  <c r="T101" i="1" s="1"/>
  <c r="AG101" i="1" s="1"/>
  <c r="S101" i="1"/>
  <c r="V101" i="1"/>
  <c r="W101" i="1"/>
  <c r="Y101" i="1"/>
  <c r="Z101" i="1"/>
  <c r="I102" i="1"/>
  <c r="AP102" i="1" s="1"/>
  <c r="O102" i="1"/>
  <c r="T102" i="1" s="1"/>
  <c r="AG102" i="1" s="1"/>
  <c r="S102" i="1"/>
  <c r="V102" i="1"/>
  <c r="W102" i="1"/>
  <c r="Y102" i="1"/>
  <c r="Z102" i="1"/>
  <c r="I103" i="1"/>
  <c r="O103" i="1"/>
  <c r="T103" i="1" s="1"/>
  <c r="AG103" i="1" s="1"/>
  <c r="S103" i="1"/>
  <c r="V103" i="1"/>
  <c r="W103" i="1"/>
  <c r="Y103" i="1"/>
  <c r="Z103" i="1"/>
  <c r="I104" i="1"/>
  <c r="O104" i="1"/>
  <c r="T104" i="1" s="1"/>
  <c r="AG104" i="1" s="1"/>
  <c r="S104" i="1"/>
  <c r="V104" i="1"/>
  <c r="W104" i="1"/>
  <c r="Y104" i="1"/>
  <c r="Z104" i="1"/>
  <c r="AA56" i="1" l="1"/>
  <c r="AE56" i="1" s="1"/>
  <c r="AE18" i="1"/>
  <c r="X76" i="1"/>
  <c r="AA64" i="1"/>
  <c r="AE64" i="1" s="1"/>
  <c r="AA80" i="1"/>
  <c r="X102" i="1"/>
  <c r="AA85" i="1"/>
  <c r="X96" i="1"/>
  <c r="AA82" i="1"/>
  <c r="AE82" i="1" s="1"/>
  <c r="AB21" i="1"/>
  <c r="X98" i="1"/>
  <c r="X99" i="1"/>
  <c r="AH86" i="1"/>
  <c r="X67" i="1"/>
  <c r="AC16" i="1"/>
  <c r="AD16" i="1" s="1"/>
  <c r="AH93" i="1"/>
  <c r="AA86" i="1"/>
  <c r="AB86" i="1" s="1"/>
  <c r="AA71" i="1"/>
  <c r="AA31" i="1"/>
  <c r="AO87" i="1"/>
  <c r="AA72" i="1"/>
  <c r="AB72" i="1" s="1"/>
  <c r="X93" i="1"/>
  <c r="AH75" i="1"/>
  <c r="X92" i="1"/>
  <c r="X73" i="1"/>
  <c r="X97" i="1"/>
  <c r="AA81" i="1"/>
  <c r="AB81" i="1" s="1"/>
  <c r="X79" i="1"/>
  <c r="AC19" i="1"/>
  <c r="AD19" i="1" s="1"/>
  <c r="AA74" i="1"/>
  <c r="AB74" i="1" s="1"/>
  <c r="X88" i="1"/>
  <c r="AA87" i="1"/>
  <c r="AE87" i="1" s="1"/>
  <c r="X103" i="1"/>
  <c r="X84" i="1"/>
  <c r="AA68" i="1"/>
  <c r="AE68" i="1" s="1"/>
  <c r="T66" i="1"/>
  <c r="AU56" i="1"/>
  <c r="AT56" i="1" s="1"/>
  <c r="D56" i="1" s="1"/>
  <c r="T40" i="1"/>
  <c r="AP93" i="1"/>
  <c r="AA73" i="1"/>
  <c r="AB73" i="1" s="1"/>
  <c r="AC73" i="1" s="1"/>
  <c r="AD73" i="1" s="1"/>
  <c r="AJ71" i="1"/>
  <c r="AA63" i="1"/>
  <c r="X42" i="1"/>
  <c r="AA33" i="1"/>
  <c r="AB33" i="1" s="1"/>
  <c r="AA32" i="1"/>
  <c r="AE32" i="1" s="1"/>
  <c r="AU28" i="1"/>
  <c r="AT28" i="1" s="1"/>
  <c r="X26" i="1"/>
  <c r="AO91" i="1"/>
  <c r="AN80" i="1"/>
  <c r="AN87" i="1"/>
  <c r="AN91" i="1"/>
  <c r="AA77" i="1"/>
  <c r="AE77" i="1" s="1"/>
  <c r="AK87" i="1"/>
  <c r="X78" i="1"/>
  <c r="AJ80" i="1"/>
  <c r="T68" i="1"/>
  <c r="T71" i="1"/>
  <c r="T67" i="1"/>
  <c r="T69" i="1"/>
  <c r="T54" i="1"/>
  <c r="T44" i="1"/>
  <c r="T38" i="1"/>
  <c r="T30" i="1"/>
  <c r="AK71" i="1"/>
  <c r="AH67" i="1"/>
  <c r="AU67" i="1"/>
  <c r="AT67" i="1" s="1"/>
  <c r="D67" i="1" s="1"/>
  <c r="AU66" i="1"/>
  <c r="AT66" i="1" s="1"/>
  <c r="D66" i="1" s="1"/>
  <c r="AA70" i="1"/>
  <c r="AB70" i="1" s="1"/>
  <c r="AA60" i="1"/>
  <c r="AB60" i="1" s="1"/>
  <c r="X58" i="1"/>
  <c r="AP56" i="1"/>
  <c r="AN54" i="1"/>
  <c r="AA54" i="1"/>
  <c r="AB54" i="1" s="1"/>
  <c r="X72" i="1"/>
  <c r="AP67" i="1"/>
  <c r="AA89" i="1"/>
  <c r="AE89" i="1" s="1"/>
  <c r="AM67" i="1"/>
  <c r="AA55" i="1"/>
  <c r="AB55" i="1" s="1"/>
  <c r="AP51" i="1"/>
  <c r="X70" i="1"/>
  <c r="AL67" i="1"/>
  <c r="AA57" i="1"/>
  <c r="AE57" i="1" s="1"/>
  <c r="AH56" i="1"/>
  <c r="AP28" i="1"/>
  <c r="AH102" i="1"/>
  <c r="AH99" i="1"/>
  <c r="X104" i="1"/>
  <c r="X94" i="1"/>
  <c r="AA66" i="1"/>
  <c r="AB66" i="1" s="1"/>
  <c r="AJ57" i="1"/>
  <c r="X95" i="1"/>
  <c r="X75" i="1"/>
  <c r="X91" i="1"/>
  <c r="X71" i="1"/>
  <c r="AJ67" i="1"/>
  <c r="X55" i="1"/>
  <c r="AC55" i="1" s="1"/>
  <c r="AD55" i="1" s="1"/>
  <c r="AK52" i="1"/>
  <c r="AA36" i="1"/>
  <c r="X34" i="1"/>
  <c r="AA30" i="1"/>
  <c r="AE30" i="1" s="1"/>
  <c r="AA83" i="1"/>
  <c r="AB83" i="1" s="1"/>
  <c r="AP69" i="1"/>
  <c r="AA61" i="1"/>
  <c r="AB61" i="1" s="1"/>
  <c r="AA52" i="1"/>
  <c r="AB52" i="1" s="1"/>
  <c r="X47" i="1"/>
  <c r="X50" i="1"/>
  <c r="AA101" i="1"/>
  <c r="AA99" i="1"/>
  <c r="AL68" i="1"/>
  <c r="AA67" i="1"/>
  <c r="AB67" i="1" s="1"/>
  <c r="AM66" i="1"/>
  <c r="AU65" i="1"/>
  <c r="AT65" i="1" s="1"/>
  <c r="D65" i="1" s="1"/>
  <c r="AA62" i="1"/>
  <c r="AE62" i="1" s="1"/>
  <c r="X53" i="1"/>
  <c r="X51" i="1"/>
  <c r="X44" i="1"/>
  <c r="X43" i="1"/>
  <c r="X38" i="1"/>
  <c r="AA24" i="1"/>
  <c r="AB24" i="1" s="1"/>
  <c r="AJ38" i="1"/>
  <c r="AL37" i="1"/>
  <c r="AJ36" i="1"/>
  <c r="AP30" i="1"/>
  <c r="AA28" i="1"/>
  <c r="AB28" i="1" s="1"/>
  <c r="AN28" i="1"/>
  <c r="AA26" i="1"/>
  <c r="AB26" i="1" s="1"/>
  <c r="AA22" i="1"/>
  <c r="AE22" i="1" s="1"/>
  <c r="AE19" i="1"/>
  <c r="AA23" i="1"/>
  <c r="AB23" i="1" s="1"/>
  <c r="D21" i="1"/>
  <c r="AK62" i="1"/>
  <c r="AI65" i="1"/>
  <c r="AN30" i="1"/>
  <c r="AN24" i="1"/>
  <c r="AL23" i="1"/>
  <c r="AI67" i="1"/>
  <c r="AP40" i="1"/>
  <c r="AI36" i="1"/>
  <c r="AH28" i="1"/>
  <c r="X59" i="1"/>
  <c r="AE17" i="1"/>
  <c r="X61" i="1"/>
  <c r="AA27" i="1"/>
  <c r="AB27" i="1" s="1"/>
  <c r="AA69" i="1"/>
  <c r="AE69" i="1" s="1"/>
  <c r="AA53" i="1"/>
  <c r="AB53" i="1" s="1"/>
  <c r="AA39" i="1"/>
  <c r="AE39" i="1" s="1"/>
  <c r="AA37" i="1"/>
  <c r="AB37" i="1" s="1"/>
  <c r="AA35" i="1"/>
  <c r="AB35" i="1" s="1"/>
  <c r="AA29" i="1"/>
  <c r="AB29" i="1" s="1"/>
  <c r="X54" i="1"/>
  <c r="X28" i="1"/>
  <c r="AJ52" i="1"/>
  <c r="AP96" i="1"/>
  <c r="AU75" i="1"/>
  <c r="AT75" i="1" s="1"/>
  <c r="D75" i="1" s="1"/>
  <c r="AO95" i="1"/>
  <c r="AP79" i="1"/>
  <c r="AU78" i="1"/>
  <c r="AP75" i="1"/>
  <c r="AJ68" i="1"/>
  <c r="AI38" i="1"/>
  <c r="AU37" i="1"/>
  <c r="AT37" i="1" s="1"/>
  <c r="D37" i="1" s="1"/>
  <c r="AP95" i="1"/>
  <c r="AI80" i="1"/>
  <c r="AQ78" i="1"/>
  <c r="AV78" i="1" s="1"/>
  <c r="AN75" i="1"/>
  <c r="AP37" i="1"/>
  <c r="D15" i="1"/>
  <c r="AH78" i="1"/>
  <c r="AU70" i="1"/>
  <c r="AP91" i="1"/>
  <c r="AP78" i="1"/>
  <c r="AJ75" i="1"/>
  <c r="AN37" i="1"/>
  <c r="AN78" i="1"/>
  <c r="AI75" i="1"/>
  <c r="AN52" i="1"/>
  <c r="AM37" i="1"/>
  <c r="AM78" i="1"/>
  <c r="AM52" i="1"/>
  <c r="AK60" i="1"/>
  <c r="AL52" i="1"/>
  <c r="AI37" i="1"/>
  <c r="AH23" i="1"/>
  <c r="T65" i="1"/>
  <c r="T64" i="1"/>
  <c r="T57" i="1"/>
  <c r="T58" i="1"/>
  <c r="T62" i="1"/>
  <c r="T60" i="1"/>
  <c r="T55" i="1"/>
  <c r="T63" i="1"/>
  <c r="T61" i="1"/>
  <c r="T59" i="1"/>
  <c r="T50" i="1"/>
  <c r="T52" i="1"/>
  <c r="T48" i="1"/>
  <c r="T42" i="1"/>
  <c r="T51" i="1"/>
  <c r="T47" i="1"/>
  <c r="T41" i="1"/>
  <c r="T49" i="1"/>
  <c r="T43" i="1"/>
  <c r="T46" i="1"/>
  <c r="T45" i="1"/>
  <c r="T36" i="1"/>
  <c r="T35" i="1"/>
  <c r="T37" i="1"/>
  <c r="T32" i="1"/>
  <c r="T31" i="1"/>
  <c r="T33" i="1"/>
  <c r="T29" i="1"/>
  <c r="T27" i="1"/>
  <c r="T23" i="1"/>
  <c r="T26" i="1"/>
  <c r="T24" i="1"/>
  <c r="T25" i="1"/>
  <c r="AC21" i="1"/>
  <c r="AD21" i="1" s="1"/>
  <c r="AF21" i="1" s="1"/>
  <c r="AG21" i="1" s="1"/>
  <c r="AP65" i="1"/>
  <c r="AL65" i="1"/>
  <c r="AH62" i="1"/>
  <c r="AU62" i="1"/>
  <c r="AT62" i="1" s="1"/>
  <c r="D62" i="1" s="1"/>
  <c r="AN62" i="1"/>
  <c r="AM62" i="1"/>
  <c r="AP61" i="1"/>
  <c r="AH59" i="1"/>
  <c r="AU59" i="1"/>
  <c r="AT59" i="1" s="1"/>
  <c r="D59" i="1" s="1"/>
  <c r="AP59" i="1"/>
  <c r="AI59" i="1"/>
  <c r="AL59" i="1"/>
  <c r="AK59" i="1"/>
  <c r="AU57" i="1"/>
  <c r="AT57" i="1" s="1"/>
  <c r="D57" i="1" s="1"/>
  <c r="AJ56" i="1"/>
  <c r="X60" i="1"/>
  <c r="AB56" i="1"/>
  <c r="AA59" i="1"/>
  <c r="AE59" i="1" s="1"/>
  <c r="AA58" i="1"/>
  <c r="AB58" i="1" s="1"/>
  <c r="AA65" i="1"/>
  <c r="AI52" i="1"/>
  <c r="AU52" i="1"/>
  <c r="AT52" i="1" s="1"/>
  <c r="AH52" i="1"/>
  <c r="AH48" i="1"/>
  <c r="AJ48" i="1"/>
  <c r="AU48" i="1"/>
  <c r="AT48" i="1" s="1"/>
  <c r="AO48" i="1"/>
  <c r="AU43" i="1"/>
  <c r="AT43" i="1" s="1"/>
  <c r="AM43" i="1"/>
  <c r="AJ43" i="1"/>
  <c r="AL43" i="1"/>
  <c r="AJ46" i="1"/>
  <c r="X49" i="1"/>
  <c r="AA47" i="1"/>
  <c r="AB47" i="1" s="1"/>
  <c r="X52" i="1"/>
  <c r="AA51" i="1"/>
  <c r="AB51" i="1" s="1"/>
  <c r="AH38" i="1"/>
  <c r="AU36" i="1"/>
  <c r="AT36" i="1" s="1"/>
  <c r="D36" i="1" s="1"/>
  <c r="AL36" i="1"/>
  <c r="AK36" i="1"/>
  <c r="AU35" i="1"/>
  <c r="AT35" i="1" s="1"/>
  <c r="D35" i="1" s="1"/>
  <c r="AP35" i="1"/>
  <c r="AJ35" i="1"/>
  <c r="AH35" i="1"/>
  <c r="AH31" i="1"/>
  <c r="AP31" i="1"/>
  <c r="X36" i="1"/>
  <c r="X31" i="1"/>
  <c r="AK28" i="1"/>
  <c r="AU26" i="1"/>
  <c r="AT26" i="1" s="1"/>
  <c r="AL26" i="1"/>
  <c r="AK26" i="1"/>
  <c r="AJ26" i="1"/>
  <c r="AP25" i="1"/>
  <c r="AN25" i="1"/>
  <c r="AH25" i="1"/>
  <c r="AM25" i="1"/>
  <c r="AL25" i="1"/>
  <c r="AK25" i="1"/>
  <c r="AK23" i="1"/>
  <c r="AJ23" i="1"/>
  <c r="AU23" i="1"/>
  <c r="AT23" i="1" s="1"/>
  <c r="AN23" i="1"/>
  <c r="D19" i="1"/>
  <c r="AC17" i="1"/>
  <c r="AD17" i="1" s="1"/>
  <c r="AQ16" i="1"/>
  <c r="AV16" i="1" s="1"/>
  <c r="AQ14" i="1"/>
  <c r="AV14" i="1" s="1"/>
  <c r="AB80" i="1"/>
  <c r="AE80" i="1"/>
  <c r="AO72" i="1"/>
  <c r="AS72" i="1"/>
  <c r="AR72" i="1" s="1"/>
  <c r="AK72" i="1"/>
  <c r="AA97" i="1"/>
  <c r="AA93" i="1"/>
  <c r="AA92" i="1"/>
  <c r="AB92" i="1" s="1"/>
  <c r="X90" i="1"/>
  <c r="AA88" i="1"/>
  <c r="AB88" i="1" s="1"/>
  <c r="AA79" i="1"/>
  <c r="AE79" i="1" s="1"/>
  <c r="AS77" i="1"/>
  <c r="AR77" i="1" s="1"/>
  <c r="AP72" i="1"/>
  <c r="AO70" i="1"/>
  <c r="AS70" i="1"/>
  <c r="AR70" i="1" s="1"/>
  <c r="AI69" i="1"/>
  <c r="AS69" i="1"/>
  <c r="AR69" i="1" s="1"/>
  <c r="AO66" i="1"/>
  <c r="AS66" i="1"/>
  <c r="AR66" i="1" s="1"/>
  <c r="AK66" i="1"/>
  <c r="AS58" i="1"/>
  <c r="AR58" i="1" s="1"/>
  <c r="AP58" i="1"/>
  <c r="AM54" i="1"/>
  <c r="AS27" i="1"/>
  <c r="AR27" i="1" s="1"/>
  <c r="AS85" i="1"/>
  <c r="AR85" i="1" s="1"/>
  <c r="X100" i="1"/>
  <c r="AN72" i="1"/>
  <c r="AH61" i="1"/>
  <c r="AS61" i="1"/>
  <c r="AR61" i="1" s="1"/>
  <c r="AK54" i="1"/>
  <c r="AM53" i="1"/>
  <c r="AS53" i="1"/>
  <c r="AR53" i="1" s="1"/>
  <c r="AS41" i="1"/>
  <c r="AR41" i="1" s="1"/>
  <c r="AO41" i="1"/>
  <c r="AO47" i="1"/>
  <c r="AS47" i="1"/>
  <c r="AR47" i="1" s="1"/>
  <c r="AK47" i="1"/>
  <c r="AL47" i="1"/>
  <c r="AM47" i="1"/>
  <c r="AJ96" i="1"/>
  <c r="AS96" i="1"/>
  <c r="AR96" i="1" s="1"/>
  <c r="AJ103" i="1"/>
  <c r="AS103" i="1"/>
  <c r="AR103" i="1" s="1"/>
  <c r="AJ91" i="1"/>
  <c r="AS91" i="1"/>
  <c r="AR91" i="1" s="1"/>
  <c r="X89" i="1"/>
  <c r="X80" i="1"/>
  <c r="AA76" i="1"/>
  <c r="AB76" i="1" s="1"/>
  <c r="AC76" i="1" s="1"/>
  <c r="AD76" i="1" s="1"/>
  <c r="X74" i="1"/>
  <c r="AL72" i="1"/>
  <c r="AS71" i="1"/>
  <c r="AR71" i="1" s="1"/>
  <c r="AI71" i="1"/>
  <c r="AN66" i="1"/>
  <c r="AB64" i="1"/>
  <c r="AC64" i="1" s="1"/>
  <c r="AD64" i="1" s="1"/>
  <c r="AF64" i="1" s="1"/>
  <c r="X63" i="1"/>
  <c r="AU47" i="1"/>
  <c r="AT47" i="1" s="1"/>
  <c r="AA38" i="1"/>
  <c r="AJ72" i="1"/>
  <c r="AH64" i="1"/>
  <c r="AS64" i="1"/>
  <c r="AR64" i="1" s="1"/>
  <c r="AP64" i="1"/>
  <c r="AO54" i="1"/>
  <c r="AS54" i="1"/>
  <c r="AR54" i="1" s="1"/>
  <c r="AH54" i="1"/>
  <c r="AU54" i="1"/>
  <c r="AT54" i="1" s="1"/>
  <c r="AI54" i="1"/>
  <c r="AN47" i="1"/>
  <c r="AO50" i="1"/>
  <c r="AS50" i="1"/>
  <c r="AR50" i="1" s="1"/>
  <c r="AM81" i="1"/>
  <c r="AS81" i="1"/>
  <c r="AR81" i="1" s="1"/>
  <c r="AH81" i="1"/>
  <c r="AS63" i="1"/>
  <c r="AR63" i="1" s="1"/>
  <c r="AM84" i="1"/>
  <c r="AS84" i="1"/>
  <c r="AR84" i="1" s="1"/>
  <c r="AA96" i="1"/>
  <c r="AB96" i="1" s="1"/>
  <c r="AA104" i="1"/>
  <c r="X81" i="1"/>
  <c r="AC81" i="1" s="1"/>
  <c r="AD81" i="1" s="1"/>
  <c r="AI72" i="1"/>
  <c r="AN70" i="1"/>
  <c r="AL66" i="1"/>
  <c r="X65" i="1"/>
  <c r="AN63" i="1"/>
  <c r="AO56" i="1"/>
  <c r="AS56" i="1"/>
  <c r="AR56" i="1" s="1"/>
  <c r="AK56" i="1"/>
  <c r="AL56" i="1"/>
  <c r="AS55" i="1"/>
  <c r="AR55" i="1" s="1"/>
  <c r="AM55" i="1"/>
  <c r="AN55" i="1"/>
  <c r="AJ47" i="1"/>
  <c r="AS82" i="1"/>
  <c r="AR82" i="1" s="1"/>
  <c r="AB63" i="1"/>
  <c r="AE63" i="1"/>
  <c r="AA98" i="1"/>
  <c r="AB98" i="1" s="1"/>
  <c r="AC98" i="1" s="1"/>
  <c r="AD98" i="1" s="1"/>
  <c r="X101" i="1"/>
  <c r="AJ104" i="1"/>
  <c r="AS104" i="1"/>
  <c r="AR104" i="1" s="1"/>
  <c r="AJ95" i="1"/>
  <c r="AS95" i="1"/>
  <c r="AR95" i="1" s="1"/>
  <c r="AJ101" i="1"/>
  <c r="AS101" i="1"/>
  <c r="AR101" i="1" s="1"/>
  <c r="AP90" i="1"/>
  <c r="AS90" i="1"/>
  <c r="AR90" i="1" s="1"/>
  <c r="AI90" i="1"/>
  <c r="AS89" i="1"/>
  <c r="AR89" i="1" s="1"/>
  <c r="AH73" i="1"/>
  <c r="AS73" i="1"/>
  <c r="AR73" i="1" s="1"/>
  <c r="AE72" i="1"/>
  <c r="AM70" i="1"/>
  <c r="X66" i="1"/>
  <c r="AO60" i="1"/>
  <c r="AS60" i="1"/>
  <c r="AR60" i="1" s="1"/>
  <c r="AL60" i="1"/>
  <c r="AM60" i="1"/>
  <c r="AI47" i="1"/>
  <c r="AS33" i="1"/>
  <c r="AR33" i="1" s="1"/>
  <c r="AH33" i="1"/>
  <c r="AL29" i="1"/>
  <c r="AS29" i="1"/>
  <c r="AR29" i="1"/>
  <c r="AH29" i="1"/>
  <c r="AU29" i="1"/>
  <c r="AT29" i="1" s="1"/>
  <c r="D29" i="1" s="1"/>
  <c r="AI85" i="1"/>
  <c r="AI84" i="1"/>
  <c r="AS76" i="1"/>
  <c r="AR76" i="1" s="1"/>
  <c r="AJ100" i="1"/>
  <c r="AS100" i="1"/>
  <c r="AR100" i="1" s="1"/>
  <c r="AJ94" i="1"/>
  <c r="AS94" i="1"/>
  <c r="AR94" i="1" s="1"/>
  <c r="AA103" i="1"/>
  <c r="AJ102" i="1"/>
  <c r="AS102" i="1"/>
  <c r="AR102" i="1" s="1"/>
  <c r="AH90" i="1"/>
  <c r="X82" i="1"/>
  <c r="AO75" i="1"/>
  <c r="AS75" i="1"/>
  <c r="AR75" i="1" s="1"/>
  <c r="AM75" i="1"/>
  <c r="AO68" i="1"/>
  <c r="AS68" i="1"/>
  <c r="AR68" i="1" s="1"/>
  <c r="AM68" i="1"/>
  <c r="AP101" i="1"/>
  <c r="AJ99" i="1"/>
  <c r="AS99" i="1"/>
  <c r="AR99" i="1" s="1"/>
  <c r="AJ89" i="1"/>
  <c r="AE86" i="1"/>
  <c r="AL83" i="1"/>
  <c r="AS83" i="1"/>
  <c r="AR83" i="1" s="1"/>
  <c r="AN83" i="1"/>
  <c r="X77" i="1"/>
  <c r="AA75" i="1"/>
  <c r="AS74" i="1"/>
  <c r="AR74" i="1" s="1"/>
  <c r="AE67" i="1"/>
  <c r="AJ66" i="1"/>
  <c r="AM63" i="1"/>
  <c r="AA102" i="1"/>
  <c r="AB102" i="1" s="1"/>
  <c r="AC102" i="1" s="1"/>
  <c r="AD102" i="1" s="1"/>
  <c r="AA100" i="1"/>
  <c r="AB100" i="1" s="1"/>
  <c r="AJ98" i="1"/>
  <c r="AS98" i="1"/>
  <c r="AR98" i="1" s="1"/>
  <c r="AP98" i="1"/>
  <c r="AO97" i="1"/>
  <c r="AS97" i="1"/>
  <c r="AR97" i="1" s="1"/>
  <c r="AJ93" i="1"/>
  <c r="AS93" i="1"/>
  <c r="AR93" i="1" s="1"/>
  <c r="AO93" i="1"/>
  <c r="AH92" i="1"/>
  <c r="AS92" i="1"/>
  <c r="AR92" i="1" s="1"/>
  <c r="AA90" i="1"/>
  <c r="AE90" i="1" s="1"/>
  <c r="AI88" i="1"/>
  <c r="AS88" i="1"/>
  <c r="AR88" i="1" s="1"/>
  <c r="X87" i="1"/>
  <c r="AS86" i="1"/>
  <c r="AR86" i="1" s="1"/>
  <c r="AQ82" i="1"/>
  <c r="AV82" i="1" s="1"/>
  <c r="AO80" i="1"/>
  <c r="AS80" i="1"/>
  <c r="AR80" i="1" s="1"/>
  <c r="AU80" i="1"/>
  <c r="AT80" i="1" s="1"/>
  <c r="D80" i="1" s="1"/>
  <c r="AO78" i="1"/>
  <c r="AS78" i="1"/>
  <c r="AR78" i="1" s="1"/>
  <c r="AK75" i="1"/>
  <c r="AU72" i="1"/>
  <c r="AT72" i="1" s="1"/>
  <c r="D72" i="1" s="1"/>
  <c r="AL70" i="1"/>
  <c r="AO67" i="1"/>
  <c r="AS67" i="1"/>
  <c r="AR67" i="1" s="1"/>
  <c r="AN67" i="1"/>
  <c r="AI66" i="1"/>
  <c r="AL63" i="1"/>
  <c r="AO62" i="1"/>
  <c r="AS62" i="1"/>
  <c r="AR62" i="1" s="1"/>
  <c r="AI62" i="1"/>
  <c r="AJ62" i="1"/>
  <c r="AN58" i="1"/>
  <c r="AO57" i="1"/>
  <c r="AS57" i="1"/>
  <c r="AR57" i="1" s="1"/>
  <c r="AK57" i="1"/>
  <c r="AL57" i="1"/>
  <c r="AP54" i="1"/>
  <c r="AQ17" i="1"/>
  <c r="X45" i="1"/>
  <c r="AA40" i="1"/>
  <c r="AS39" i="1"/>
  <c r="AR39" i="1" s="1"/>
  <c r="X30" i="1"/>
  <c r="AM24" i="1"/>
  <c r="AC18" i="1"/>
  <c r="AD18" i="1" s="1"/>
  <c r="AF18" i="1" s="1"/>
  <c r="AG18" i="1" s="1"/>
  <c r="AK46" i="1"/>
  <c r="AS46" i="1"/>
  <c r="AR46" i="1" s="1"/>
  <c r="AS32" i="1"/>
  <c r="AR32" i="1" s="1"/>
  <c r="AA49" i="1"/>
  <c r="AE49" i="1" s="1"/>
  <c r="AP48" i="1"/>
  <c r="AS48" i="1"/>
  <c r="AR48" i="1" s="1"/>
  <c r="X41" i="1"/>
  <c r="X40" i="1"/>
  <c r="X37" i="1"/>
  <c r="AO24" i="1"/>
  <c r="AS24" i="1"/>
  <c r="AR24" i="1" s="1"/>
  <c r="X23" i="1"/>
  <c r="X22" i="1"/>
  <c r="AC14" i="1"/>
  <c r="AD14" i="1" s="1"/>
  <c r="AF14" i="1" s="1"/>
  <c r="AG14" i="1" s="1"/>
  <c r="X33" i="1"/>
  <c r="AC33" i="1" s="1"/>
  <c r="AD33" i="1" s="1"/>
  <c r="X29" i="1"/>
  <c r="X27" i="1"/>
  <c r="AM48" i="1"/>
  <c r="AA48" i="1"/>
  <c r="AS45" i="1"/>
  <c r="AR45" i="1"/>
  <c r="AN43" i="1"/>
  <c r="AS43" i="1"/>
  <c r="AR43" i="1" s="1"/>
  <c r="X39" i="1"/>
  <c r="AO35" i="1"/>
  <c r="AR35" i="1"/>
  <c r="AS35" i="1"/>
  <c r="AI31" i="1"/>
  <c r="AS31" i="1"/>
  <c r="AR31" i="1" s="1"/>
  <c r="AK30" i="1"/>
  <c r="AS30" i="1"/>
  <c r="AR30" i="1" s="1"/>
  <c r="AO65" i="1"/>
  <c r="AS65" i="1"/>
  <c r="AR65" i="1" s="1"/>
  <c r="X62" i="1"/>
  <c r="AO59" i="1"/>
  <c r="AS59" i="1"/>
  <c r="AR59" i="1" s="1"/>
  <c r="AL48" i="1"/>
  <c r="AK42" i="1"/>
  <c r="AS42" i="1"/>
  <c r="AR42" i="1" s="1"/>
  <c r="X46" i="1"/>
  <c r="AM35" i="1"/>
  <c r="AK34" i="1"/>
  <c r="AS34" i="1"/>
  <c r="AR34" i="1"/>
  <c r="AO26" i="1"/>
  <c r="AS26" i="1"/>
  <c r="AR26" i="1" s="1"/>
  <c r="AO25" i="1"/>
  <c r="AR25" i="1"/>
  <c r="AS25" i="1"/>
  <c r="AA95" i="1"/>
  <c r="AB95" i="1" s="1"/>
  <c r="AA94" i="1"/>
  <c r="AE94" i="1" s="1"/>
  <c r="AA91" i="1"/>
  <c r="AB91" i="1" s="1"/>
  <c r="AC91" i="1" s="1"/>
  <c r="AD91" i="1" s="1"/>
  <c r="AJ87" i="1"/>
  <c r="AS87" i="1"/>
  <c r="AR87" i="1" s="1"/>
  <c r="X86" i="1"/>
  <c r="AC86" i="1" s="1"/>
  <c r="AD86" i="1" s="1"/>
  <c r="AA84" i="1"/>
  <c r="AE84" i="1" s="1"/>
  <c r="X83" i="1"/>
  <c r="AA78" i="1"/>
  <c r="AB78" i="1" s="1"/>
  <c r="AC78" i="1" s="1"/>
  <c r="AD78" i="1" s="1"/>
  <c r="X68" i="1"/>
  <c r="X69" i="1"/>
  <c r="AN65" i="1"/>
  <c r="X57" i="1"/>
  <c r="AO52" i="1"/>
  <c r="AS52" i="1"/>
  <c r="AR52" i="1" s="1"/>
  <c r="AO51" i="1"/>
  <c r="AS51" i="1"/>
  <c r="AR51" i="1" s="1"/>
  <c r="AK48" i="1"/>
  <c r="X48" i="1"/>
  <c r="AA45" i="1"/>
  <c r="AS44" i="1"/>
  <c r="AR44" i="1" s="1"/>
  <c r="AI40" i="1"/>
  <c r="AS40" i="1"/>
  <c r="AR40" i="1" s="1"/>
  <c r="AS38" i="1"/>
  <c r="AR38" i="1" s="1"/>
  <c r="AO37" i="1"/>
  <c r="AS37" i="1"/>
  <c r="AR37" i="1" s="1"/>
  <c r="AK35" i="1"/>
  <c r="AA34" i="1"/>
  <c r="X32" i="1"/>
  <c r="AU30" i="1"/>
  <c r="AO28" i="1"/>
  <c r="AS28" i="1"/>
  <c r="AR28" i="1" s="1"/>
  <c r="D28" i="1" s="1"/>
  <c r="AU25" i="1"/>
  <c r="AT25" i="1" s="1"/>
  <c r="AA25" i="1"/>
  <c r="AB25" i="1" s="1"/>
  <c r="AP24" i="1"/>
  <c r="X24" i="1"/>
  <c r="AO23" i="1"/>
  <c r="AS23" i="1"/>
  <c r="AR23" i="1" s="1"/>
  <c r="AE16" i="1"/>
  <c r="AF16" i="1" s="1"/>
  <c r="AG16" i="1" s="1"/>
  <c r="AQ18" i="1"/>
  <c r="AQ21" i="1"/>
  <c r="AQ15" i="1"/>
  <c r="AV15" i="1" s="1"/>
  <c r="AQ19" i="1"/>
  <c r="AQ20" i="1"/>
  <c r="AB15" i="1"/>
  <c r="AC15" i="1" s="1"/>
  <c r="AD15" i="1" s="1"/>
  <c r="AF15" i="1" s="1"/>
  <c r="AG15" i="1" s="1"/>
  <c r="AF20" i="1"/>
  <c r="AG20" i="1" s="1"/>
  <c r="AH45" i="1"/>
  <c r="AJ45" i="1"/>
  <c r="AU45" i="1"/>
  <c r="AT45" i="1" s="1"/>
  <c r="AK45" i="1"/>
  <c r="AL45" i="1"/>
  <c r="AN45" i="1"/>
  <c r="AM45" i="1"/>
  <c r="AO77" i="1"/>
  <c r="AU77" i="1"/>
  <c r="AT77" i="1" s="1"/>
  <c r="D77" i="1" s="1"/>
  <c r="AI77" i="1"/>
  <c r="AJ77" i="1"/>
  <c r="AK77" i="1"/>
  <c r="AL77" i="1"/>
  <c r="AO32" i="1"/>
  <c r="AJ32" i="1"/>
  <c r="AK32" i="1"/>
  <c r="AL32" i="1"/>
  <c r="AM32" i="1"/>
  <c r="AU32" i="1"/>
  <c r="AT32" i="1" s="1"/>
  <c r="D32" i="1" s="1"/>
  <c r="AN92" i="1"/>
  <c r="AI76" i="1"/>
  <c r="AJ76" i="1"/>
  <c r="AP76" i="1"/>
  <c r="AO63" i="1"/>
  <c r="AP63" i="1"/>
  <c r="AH63" i="1"/>
  <c r="AI63" i="1"/>
  <c r="AJ63" i="1"/>
  <c r="AK63" i="1"/>
  <c r="AU63" i="1"/>
  <c r="AT63" i="1" s="1"/>
  <c r="D63" i="1" s="1"/>
  <c r="AO58" i="1"/>
  <c r="AH58" i="1"/>
  <c r="AI58" i="1"/>
  <c r="AJ58" i="1"/>
  <c r="AU58" i="1"/>
  <c r="AT58" i="1" s="1"/>
  <c r="D58" i="1" s="1"/>
  <c r="AK58" i="1"/>
  <c r="AL58" i="1"/>
  <c r="AJ44" i="1"/>
  <c r="AK44" i="1"/>
  <c r="AN44" i="1"/>
  <c r="AP44" i="1"/>
  <c r="AU74" i="1"/>
  <c r="AT74" i="1" s="1"/>
  <c r="D74" i="1" s="1"/>
  <c r="AP94" i="1"/>
  <c r="AO61" i="1"/>
  <c r="AJ61" i="1"/>
  <c r="AU61" i="1"/>
  <c r="AK61" i="1"/>
  <c r="AL61" i="1"/>
  <c r="AM61" i="1"/>
  <c r="AN61" i="1"/>
  <c r="AO27" i="1"/>
  <c r="AH27" i="1"/>
  <c r="AJ27" i="1"/>
  <c r="AK27" i="1"/>
  <c r="AU27" i="1"/>
  <c r="AT27" i="1" s="1"/>
  <c r="AL27" i="1"/>
  <c r="AM27" i="1"/>
  <c r="AN27" i="1"/>
  <c r="AP27" i="1"/>
  <c r="AJ92" i="1"/>
  <c r="AO92" i="1"/>
  <c r="AP92" i="1"/>
  <c r="AI86" i="1"/>
  <c r="AU86" i="1"/>
  <c r="AT86" i="1" s="1"/>
  <c r="D86" i="1" s="1"/>
  <c r="AK86" i="1"/>
  <c r="AL86" i="1"/>
  <c r="AM86" i="1"/>
  <c r="AN86" i="1"/>
  <c r="AO94" i="1"/>
  <c r="AJ90" i="1"/>
  <c r="AK90" i="1"/>
  <c r="AL90" i="1"/>
  <c r="AN90" i="1"/>
  <c r="AO90" i="1"/>
  <c r="AJ85" i="1"/>
  <c r="AK85" i="1"/>
  <c r="AU85" i="1"/>
  <c r="AT85" i="1" s="1"/>
  <c r="D85" i="1" s="1"/>
  <c r="AO64" i="1"/>
  <c r="AI64" i="1"/>
  <c r="AJ64" i="1"/>
  <c r="AK64" i="1"/>
  <c r="AU64" i="1"/>
  <c r="AT64" i="1" s="1"/>
  <c r="D64" i="1" s="1"/>
  <c r="AL64" i="1"/>
  <c r="AM64" i="1"/>
  <c r="AO53" i="1"/>
  <c r="AP53" i="1"/>
  <c r="AH53" i="1"/>
  <c r="AI53" i="1"/>
  <c r="AU53" i="1"/>
  <c r="AT53" i="1" s="1"/>
  <c r="D53" i="1" s="1"/>
  <c r="AJ53" i="1"/>
  <c r="AK53" i="1"/>
  <c r="AL53" i="1"/>
  <c r="AH49" i="1"/>
  <c r="AU49" i="1"/>
  <c r="AT49" i="1" s="1"/>
  <c r="D49" i="1" s="1"/>
  <c r="AJ49" i="1"/>
  <c r="AK49" i="1"/>
  <c r="AL49" i="1"/>
  <c r="AP49" i="1"/>
  <c r="AO49" i="1"/>
  <c r="D18" i="1"/>
  <c r="AO22" i="1"/>
  <c r="AI22" i="1"/>
  <c r="AU22" i="1"/>
  <c r="AT22" i="1" s="1"/>
  <c r="D22" i="1" s="1"/>
  <c r="AJ22" i="1"/>
  <c r="AK22" i="1"/>
  <c r="AL22" i="1"/>
  <c r="AM22" i="1"/>
  <c r="AN22" i="1"/>
  <c r="AP22" i="1"/>
  <c r="AJ97" i="1"/>
  <c r="AP97" i="1"/>
  <c r="AH94" i="1"/>
  <c r="AO83" i="1"/>
  <c r="AP83" i="1"/>
  <c r="AH83" i="1"/>
  <c r="AI83" i="1"/>
  <c r="AU83" i="1"/>
  <c r="AT83" i="1" s="1"/>
  <c r="D83" i="1" s="1"/>
  <c r="AJ83" i="1"/>
  <c r="AK83" i="1"/>
  <c r="AM77" i="1"/>
  <c r="AT61" i="1"/>
  <c r="D61" i="1" s="1"/>
  <c r="AO55" i="1"/>
  <c r="AP55" i="1"/>
  <c r="AH55" i="1"/>
  <c r="AI55" i="1"/>
  <c r="AU55" i="1"/>
  <c r="AT55" i="1" s="1"/>
  <c r="AL55" i="1"/>
  <c r="AJ55" i="1"/>
  <c r="AK55" i="1"/>
  <c r="AH97" i="1"/>
  <c r="AQ86" i="1"/>
  <c r="AV86" i="1" s="1"/>
  <c r="AO69" i="1"/>
  <c r="AJ69" i="1"/>
  <c r="AU69" i="1"/>
  <c r="AT69" i="1" s="1"/>
  <c r="D69" i="1" s="1"/>
  <c r="AK69" i="1"/>
  <c r="AL69" i="1"/>
  <c r="AM69" i="1"/>
  <c r="AN69" i="1"/>
  <c r="AO33" i="1"/>
  <c r="AI33" i="1"/>
  <c r="AL33" i="1"/>
  <c r="AM33" i="1"/>
  <c r="AN33" i="1"/>
  <c r="AP33" i="1"/>
  <c r="AU33" i="1"/>
  <c r="AN51" i="1"/>
  <c r="AO40" i="1"/>
  <c r="AJ84" i="1"/>
  <c r="AP80" i="1"/>
  <c r="AH70" i="1"/>
  <c r="AI68" i="1"/>
  <c r="AM65" i="1"/>
  <c r="AU60" i="1"/>
  <c r="AT60" i="1" s="1"/>
  <c r="D60" i="1" s="1"/>
  <c r="AI60" i="1"/>
  <c r="AI57" i="1"/>
  <c r="AM51" i="1"/>
  <c r="AN40" i="1"/>
  <c r="AL30" i="1"/>
  <c r="AP29" i="1"/>
  <c r="D17" i="1"/>
  <c r="AP81" i="1"/>
  <c r="AH60" i="1"/>
  <c r="AH57" i="1"/>
  <c r="AH47" i="1"/>
  <c r="AL51" i="1"/>
  <c r="AN50" i="1"/>
  <c r="AP43" i="1"/>
  <c r="AO46" i="1"/>
  <c r="AM40" i="1"/>
  <c r="AH37" i="1"/>
  <c r="AN35" i="1"/>
  <c r="AN29" i="1"/>
  <c r="AP26" i="1"/>
  <c r="AK24" i="1"/>
  <c r="AH96" i="1"/>
  <c r="AP88" i="1"/>
  <c r="AO88" i="1"/>
  <c r="AN81" i="1"/>
  <c r="AM80" i="1"/>
  <c r="AI78" i="1"/>
  <c r="AU68" i="1"/>
  <c r="AT68" i="1" s="1"/>
  <c r="D68" i="1" s="1"/>
  <c r="AP66" i="1"/>
  <c r="AK65" i="1"/>
  <c r="AP62" i="1"/>
  <c r="AP60" i="1"/>
  <c r="AN59" i="1"/>
  <c r="AP57" i="1"/>
  <c r="AN56" i="1"/>
  <c r="AL54" i="1"/>
  <c r="AP47" i="1"/>
  <c r="AK51" i="1"/>
  <c r="AK50" i="1"/>
  <c r="AO43" i="1"/>
  <c r="AJ42" i="1"/>
  <c r="AN46" i="1"/>
  <c r="AL40" i="1"/>
  <c r="AM29" i="1"/>
  <c r="AM28" i="1"/>
  <c r="AN26" i="1"/>
  <c r="AJ24" i="1"/>
  <c r="AP23" i="1"/>
  <c r="AL80" i="1"/>
  <c r="AM72" i="1"/>
  <c r="AP70" i="1"/>
  <c r="AJ65" i="1"/>
  <c r="AN60" i="1"/>
  <c r="AM59" i="1"/>
  <c r="AN57" i="1"/>
  <c r="AM56" i="1"/>
  <c r="AJ51" i="1"/>
  <c r="AL46" i="1"/>
  <c r="AU40" i="1"/>
  <c r="AT40" i="1" s="1"/>
  <c r="D40" i="1" s="1"/>
  <c r="AK40" i="1"/>
  <c r="AL35" i="1"/>
  <c r="AK29" i="1"/>
  <c r="AL28" i="1"/>
  <c r="AM26" i="1"/>
  <c r="AU24" i="1"/>
  <c r="AT24" i="1" s="1"/>
  <c r="AH24" i="1"/>
  <c r="AU51" i="1"/>
  <c r="AT51" i="1" s="1"/>
  <c r="AI51" i="1"/>
  <c r="AJ40" i="1"/>
  <c r="AJ29" i="1"/>
  <c r="D20" i="1"/>
  <c r="AE95" i="1"/>
  <c r="AB103" i="1"/>
  <c r="AC103" i="1" s="1"/>
  <c r="AD103" i="1" s="1"/>
  <c r="AE103" i="1"/>
  <c r="AE88" i="1"/>
  <c r="AB85" i="1"/>
  <c r="AE85" i="1"/>
  <c r="AB101" i="1"/>
  <c r="AC101" i="1" s="1"/>
  <c r="AD101" i="1" s="1"/>
  <c r="AE101" i="1"/>
  <c r="AE71" i="1"/>
  <c r="AB71" i="1"/>
  <c r="AC71" i="1" s="1"/>
  <c r="AD71" i="1" s="1"/>
  <c r="AB97" i="1"/>
  <c r="AC97" i="1" s="1"/>
  <c r="AD97" i="1" s="1"/>
  <c r="AE97" i="1"/>
  <c r="AB104" i="1"/>
  <c r="AC104" i="1" s="1"/>
  <c r="AD104" i="1" s="1"/>
  <c r="AE104" i="1"/>
  <c r="AB99" i="1"/>
  <c r="AC99" i="1" s="1"/>
  <c r="AD99" i="1" s="1"/>
  <c r="AE99" i="1"/>
  <c r="AB93" i="1"/>
  <c r="AE93" i="1"/>
  <c r="AI104" i="1"/>
  <c r="AI103" i="1"/>
  <c r="AQ102" i="1"/>
  <c r="AV102" i="1" s="1"/>
  <c r="AI102" i="1"/>
  <c r="AI101" i="1"/>
  <c r="AI100" i="1"/>
  <c r="AI99" i="1"/>
  <c r="AQ98" i="1"/>
  <c r="AV98" i="1" s="1"/>
  <c r="AI98" i="1"/>
  <c r="AI97" i="1"/>
  <c r="AI96" i="1"/>
  <c r="AI95" i="1"/>
  <c r="AQ94" i="1"/>
  <c r="AV94" i="1" s="1"/>
  <c r="AI94" i="1"/>
  <c r="AI93" i="1"/>
  <c r="AI92" i="1"/>
  <c r="AI91" i="1"/>
  <c r="AL89" i="1"/>
  <c r="AM88" i="1"/>
  <c r="AU88" i="1"/>
  <c r="AT88" i="1" s="1"/>
  <c r="D88" i="1" s="1"/>
  <c r="AO85" i="1"/>
  <c r="AP85" i="1"/>
  <c r="AH82" i="1"/>
  <c r="AI74" i="1"/>
  <c r="AI73" i="1"/>
  <c r="AP103" i="1"/>
  <c r="AK89" i="1"/>
  <c r="AO84" i="1"/>
  <c r="AL84" i="1"/>
  <c r="AU84" i="1"/>
  <c r="AT84" i="1" s="1"/>
  <c r="D84" i="1" s="1"/>
  <c r="AO102" i="1"/>
  <c r="AO100" i="1"/>
  <c r="AO79" i="1"/>
  <c r="AL79" i="1"/>
  <c r="AU79" i="1"/>
  <c r="AT79" i="1" s="1"/>
  <c r="D79" i="1" s="1"/>
  <c r="AM79" i="1"/>
  <c r="AN79" i="1"/>
  <c r="AH104" i="1"/>
  <c r="AH103" i="1"/>
  <c r="AH101" i="1"/>
  <c r="AP100" i="1"/>
  <c r="AN96" i="1"/>
  <c r="AO82" i="1"/>
  <c r="AM82" i="1"/>
  <c r="AN82" i="1"/>
  <c r="AP82" i="1"/>
  <c r="AO74" i="1"/>
  <c r="AM74" i="1"/>
  <c r="AN74" i="1"/>
  <c r="AP74" i="1"/>
  <c r="AH74" i="1"/>
  <c r="AQ74" i="1"/>
  <c r="AV74" i="1" s="1"/>
  <c r="AO73" i="1"/>
  <c r="AJ73" i="1"/>
  <c r="AK73" i="1"/>
  <c r="AL73" i="1"/>
  <c r="AU73" i="1"/>
  <c r="AT73" i="1" s="1"/>
  <c r="D73" i="1" s="1"/>
  <c r="AM73" i="1"/>
  <c r="AO99" i="1"/>
  <c r="AN103" i="1"/>
  <c r="AN94" i="1"/>
  <c r="AU104" i="1"/>
  <c r="AT104" i="1" s="1"/>
  <c r="D104" i="1" s="1"/>
  <c r="AM103" i="1"/>
  <c r="AM100" i="1"/>
  <c r="AU99" i="1"/>
  <c r="AT99" i="1" s="1"/>
  <c r="D99" i="1" s="1"/>
  <c r="AM99" i="1"/>
  <c r="AU98" i="1"/>
  <c r="AT98" i="1" s="1"/>
  <c r="D98" i="1" s="1"/>
  <c r="AM97" i="1"/>
  <c r="AU96" i="1"/>
  <c r="AT96" i="1" s="1"/>
  <c r="D96" i="1" s="1"/>
  <c r="AM95" i="1"/>
  <c r="AM92" i="1"/>
  <c r="AU91" i="1"/>
  <c r="AT91" i="1" s="1"/>
  <c r="D91" i="1" s="1"/>
  <c r="AM87" i="1"/>
  <c r="AU87" i="1"/>
  <c r="AT87" i="1" s="1"/>
  <c r="D87" i="1" s="1"/>
  <c r="X85" i="1"/>
  <c r="AH84" i="1"/>
  <c r="AL82" i="1"/>
  <c r="AK79" i="1"/>
  <c r="AP104" i="1"/>
  <c r="AO103" i="1"/>
  <c r="AO101" i="1"/>
  <c r="AO98" i="1"/>
  <c r="AN104" i="1"/>
  <c r="AN102" i="1"/>
  <c r="AN101" i="1"/>
  <c r="AN100" i="1"/>
  <c r="AM89" i="1"/>
  <c r="AU89" i="1"/>
  <c r="AT89" i="1" s="1"/>
  <c r="D89" i="1" s="1"/>
  <c r="AM104" i="1"/>
  <c r="AU103" i="1"/>
  <c r="AT103" i="1" s="1"/>
  <c r="D103" i="1" s="1"/>
  <c r="AU102" i="1"/>
  <c r="AT102" i="1" s="1"/>
  <c r="D102" i="1" s="1"/>
  <c r="AM101" i="1"/>
  <c r="AU100" i="1"/>
  <c r="AT100" i="1" s="1"/>
  <c r="D100" i="1" s="1"/>
  <c r="AM96" i="1"/>
  <c r="AM94" i="1"/>
  <c r="AU93" i="1"/>
  <c r="AT93" i="1" s="1"/>
  <c r="D93" i="1" s="1"/>
  <c r="AU92" i="1"/>
  <c r="AT92" i="1" s="1"/>
  <c r="D92" i="1" s="1"/>
  <c r="AM91" i="1"/>
  <c r="AN88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P89" i="1"/>
  <c r="AL88" i="1"/>
  <c r="AI87" i="1"/>
  <c r="AN85" i="1"/>
  <c r="AK82" i="1"/>
  <c r="AE81" i="1"/>
  <c r="AF81" i="1" s="1"/>
  <c r="AJ79" i="1"/>
  <c r="AE78" i="1"/>
  <c r="AL74" i="1"/>
  <c r="AO71" i="1"/>
  <c r="AL71" i="1"/>
  <c r="AU71" i="1"/>
  <c r="AT71" i="1" s="1"/>
  <c r="D71" i="1" s="1"/>
  <c r="AM71" i="1"/>
  <c r="AN71" i="1"/>
  <c r="AP71" i="1"/>
  <c r="AO104" i="1"/>
  <c r="AN99" i="1"/>
  <c r="AN97" i="1"/>
  <c r="AI89" i="1"/>
  <c r="AM102" i="1"/>
  <c r="AU101" i="1"/>
  <c r="AT101" i="1" s="1"/>
  <c r="D101" i="1" s="1"/>
  <c r="AM98" i="1"/>
  <c r="AU97" i="1"/>
  <c r="AT97" i="1" s="1"/>
  <c r="D97" i="1" s="1"/>
  <c r="AU95" i="1"/>
  <c r="AT95" i="1" s="1"/>
  <c r="D95" i="1" s="1"/>
  <c r="AU94" i="1"/>
  <c r="AT94" i="1" s="1"/>
  <c r="D94" i="1" s="1"/>
  <c r="AM93" i="1"/>
  <c r="AH89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M90" i="1"/>
  <c r="AU90" i="1"/>
  <c r="AT90" i="1" s="1"/>
  <c r="D90" i="1" s="1"/>
  <c r="AO89" i="1"/>
  <c r="AK88" i="1"/>
  <c r="AH87" i="1"/>
  <c r="AO86" i="1"/>
  <c r="AJ86" i="1"/>
  <c r="AM85" i="1"/>
  <c r="AP84" i="1"/>
  <c r="AJ82" i="1"/>
  <c r="AO81" i="1"/>
  <c r="AJ81" i="1"/>
  <c r="AK81" i="1"/>
  <c r="AL81" i="1"/>
  <c r="AU81" i="1"/>
  <c r="AT81" i="1" s="1"/>
  <c r="D81" i="1" s="1"/>
  <c r="AI79" i="1"/>
  <c r="AO76" i="1"/>
  <c r="AK76" i="1"/>
  <c r="AL76" i="1"/>
  <c r="AU76" i="1"/>
  <c r="AT76" i="1" s="1"/>
  <c r="D76" i="1" s="1"/>
  <c r="AM76" i="1"/>
  <c r="AN76" i="1"/>
  <c r="AK74" i="1"/>
  <c r="AP73" i="1"/>
  <c r="AB68" i="1"/>
  <c r="AH100" i="1"/>
  <c r="AN98" i="1"/>
  <c r="AN95" i="1"/>
  <c r="AN89" i="1"/>
  <c r="AJ88" i="1"/>
  <c r="AP87" i="1"/>
  <c r="AL85" i="1"/>
  <c r="AN84" i="1"/>
  <c r="AU82" i="1"/>
  <c r="AT82" i="1" s="1"/>
  <c r="D82" i="1" s="1"/>
  <c r="AI82" i="1"/>
  <c r="AH79" i="1"/>
  <c r="AJ74" i="1"/>
  <c r="AN73" i="1"/>
  <c r="AB59" i="1"/>
  <c r="AC59" i="1" s="1"/>
  <c r="AD59" i="1" s="1"/>
  <c r="AE34" i="1"/>
  <c r="AB34" i="1"/>
  <c r="AC34" i="1" s="1"/>
  <c r="AD34" i="1" s="1"/>
  <c r="AT78" i="1"/>
  <c r="D78" i="1" s="1"/>
  <c r="AK78" i="1"/>
  <c r="AH77" i="1"/>
  <c r="AT70" i="1"/>
  <c r="D70" i="1" s="1"/>
  <c r="AK70" i="1"/>
  <c r="AH68" i="1"/>
  <c r="X56" i="1"/>
  <c r="AE36" i="1"/>
  <c r="AB36" i="1"/>
  <c r="AH80" i="1"/>
  <c r="AJ78" i="1"/>
  <c r="AP77" i="1"/>
  <c r="AH72" i="1"/>
  <c r="AJ70" i="1"/>
  <c r="AP68" i="1"/>
  <c r="AN77" i="1"/>
  <c r="AN68" i="1"/>
  <c r="AM42" i="1"/>
  <c r="AI41" i="1"/>
  <c r="AE55" i="1"/>
  <c r="AE53" i="1"/>
  <c r="AE47" i="1"/>
  <c r="AE51" i="1"/>
  <c r="AU50" i="1"/>
  <c r="AT50" i="1" s="1"/>
  <c r="AM50" i="1"/>
  <c r="AI44" i="1"/>
  <c r="AU42" i="1"/>
  <c r="AT42" i="1" s="1"/>
  <c r="AL42" i="1"/>
  <c r="AH41" i="1"/>
  <c r="AA41" i="1"/>
  <c r="AL50" i="1"/>
  <c r="AI49" i="1"/>
  <c r="AH44" i="1"/>
  <c r="AA44" i="1"/>
  <c r="AP41" i="1"/>
  <c r="AM46" i="1"/>
  <c r="AB39" i="1"/>
  <c r="AO34" i="1"/>
  <c r="AL34" i="1"/>
  <c r="AU34" i="1"/>
  <c r="AT34" i="1" s="1"/>
  <c r="D34" i="1" s="1"/>
  <c r="AM34" i="1"/>
  <c r="AN34" i="1"/>
  <c r="AP34" i="1"/>
  <c r="AI42" i="1"/>
  <c r="AO39" i="1"/>
  <c r="AN39" i="1"/>
  <c r="AP39" i="1"/>
  <c r="AH39" i="1"/>
  <c r="AJ50" i="1"/>
  <c r="AI45" i="1"/>
  <c r="AO44" i="1"/>
  <c r="AH42" i="1"/>
  <c r="AA42" i="1"/>
  <c r="AN41" i="1"/>
  <c r="AT46" i="1"/>
  <c r="D46" i="1" s="1"/>
  <c r="AL39" i="1"/>
  <c r="X35" i="1"/>
  <c r="AP42" i="1"/>
  <c r="AM41" i="1"/>
  <c r="AI46" i="1"/>
  <c r="AK39" i="1"/>
  <c r="AB31" i="1"/>
  <c r="AE31" i="1"/>
  <c r="AO31" i="1"/>
  <c r="AK31" i="1"/>
  <c r="AL31" i="1"/>
  <c r="AU31" i="1"/>
  <c r="AT31" i="1" s="1"/>
  <c r="D31" i="1" s="1"/>
  <c r="AM31" i="1"/>
  <c r="AN31" i="1"/>
  <c r="AC26" i="1"/>
  <c r="AD26" i="1" s="1"/>
  <c r="AP50" i="1"/>
  <c r="AH50" i="1"/>
  <c r="AA50" i="1"/>
  <c r="AN49" i="1"/>
  <c r="AP45" i="1"/>
  <c r="AM44" i="1"/>
  <c r="AI43" i="1"/>
  <c r="AO42" i="1"/>
  <c r="AU41" i="1"/>
  <c r="AT41" i="1" s="1"/>
  <c r="AL41" i="1"/>
  <c r="AH46" i="1"/>
  <c r="AA46" i="1"/>
  <c r="AJ39" i="1"/>
  <c r="AO38" i="1"/>
  <c r="AK38" i="1"/>
  <c r="AL38" i="1"/>
  <c r="AU38" i="1"/>
  <c r="AT38" i="1" s="1"/>
  <c r="D38" i="1" s="1"/>
  <c r="AM38" i="1"/>
  <c r="AJ34" i="1"/>
  <c r="AM49" i="1"/>
  <c r="AI48" i="1"/>
  <c r="AO45" i="1"/>
  <c r="AU44" i="1"/>
  <c r="AT44" i="1" s="1"/>
  <c r="D44" i="1" s="1"/>
  <c r="AL44" i="1"/>
  <c r="AH43" i="1"/>
  <c r="AA43" i="1"/>
  <c r="AN42" i="1"/>
  <c r="AK41" i="1"/>
  <c r="AP46" i="1"/>
  <c r="AU39" i="1"/>
  <c r="AT39" i="1" s="1"/>
  <c r="D39" i="1" s="1"/>
  <c r="AI39" i="1"/>
  <c r="AP38" i="1"/>
  <c r="AO36" i="1"/>
  <c r="AM36" i="1"/>
  <c r="AN36" i="1"/>
  <c r="AP36" i="1"/>
  <c r="AH36" i="1"/>
  <c r="AI34" i="1"/>
  <c r="AB22" i="1"/>
  <c r="AC22" i="1" s="1"/>
  <c r="AD22" i="1" s="1"/>
  <c r="X25" i="1"/>
  <c r="AO30" i="1"/>
  <c r="AI30" i="1"/>
  <c r="AE26" i="1"/>
  <c r="AE25" i="1"/>
  <c r="AJ37" i="1"/>
  <c r="AT33" i="1"/>
  <c r="D33" i="1" s="1"/>
  <c r="AK33" i="1"/>
  <c r="AH32" i="1"/>
  <c r="AT30" i="1"/>
  <c r="D30" i="1" s="1"/>
  <c r="AJ30" i="1"/>
  <c r="AJ33" i="1"/>
  <c r="AP32" i="1"/>
  <c r="AH30" i="1"/>
  <c r="AO29" i="1"/>
  <c r="AI29" i="1"/>
  <c r="AN32" i="1"/>
  <c r="AI28" i="1"/>
  <c r="AI27" i="1"/>
  <c r="AI26" i="1"/>
  <c r="AI25" i="1"/>
  <c r="AI24" i="1"/>
  <c r="AI23" i="1"/>
  <c r="D16" i="1"/>
  <c r="D14" i="1"/>
  <c r="AB90" i="1" l="1"/>
  <c r="AC90" i="1" s="1"/>
  <c r="AD90" i="1" s="1"/>
  <c r="AE73" i="1"/>
  <c r="AB87" i="1"/>
  <c r="AC58" i="1"/>
  <c r="AD58" i="1" s="1"/>
  <c r="AB69" i="1"/>
  <c r="AC69" i="1" s="1"/>
  <c r="AD69" i="1" s="1"/>
  <c r="AF69" i="1" s="1"/>
  <c r="AG69" i="1" s="1"/>
  <c r="AF19" i="1"/>
  <c r="AG19" i="1" s="1"/>
  <c r="AB82" i="1"/>
  <c r="AC82" i="1" s="1"/>
  <c r="AD82" i="1" s="1"/>
  <c r="AF82" i="1" s="1"/>
  <c r="AB30" i="1"/>
  <c r="AC30" i="1" s="1"/>
  <c r="AD30" i="1" s="1"/>
  <c r="AF30" i="1" s="1"/>
  <c r="AG30" i="1" s="1"/>
  <c r="AE66" i="1"/>
  <c r="AC88" i="1"/>
  <c r="AD88" i="1" s="1"/>
  <c r="AF88" i="1" s="1"/>
  <c r="D24" i="1"/>
  <c r="AC36" i="1"/>
  <c r="AD36" i="1" s="1"/>
  <c r="AF36" i="1" s="1"/>
  <c r="AG36" i="1" s="1"/>
  <c r="AE76" i="1"/>
  <c r="AF76" i="1" s="1"/>
  <c r="AQ37" i="1"/>
  <c r="AV37" i="1" s="1"/>
  <c r="AC68" i="1"/>
  <c r="AD68" i="1" s="1"/>
  <c r="AF68" i="1" s="1"/>
  <c r="AG68" i="1" s="1"/>
  <c r="AB89" i="1"/>
  <c r="AC89" i="1" s="1"/>
  <c r="AD89" i="1" s="1"/>
  <c r="AF89" i="1" s="1"/>
  <c r="AB94" i="1"/>
  <c r="AC94" i="1" s="1"/>
  <c r="AD94" i="1" s="1"/>
  <c r="AF94" i="1" s="1"/>
  <c r="AB62" i="1"/>
  <c r="AC62" i="1" s="1"/>
  <c r="AD62" i="1" s="1"/>
  <c r="AF62" i="1" s="1"/>
  <c r="AG62" i="1" s="1"/>
  <c r="AC100" i="1"/>
  <c r="AD100" i="1" s="1"/>
  <c r="AC70" i="1"/>
  <c r="AD70" i="1" s="1"/>
  <c r="AC47" i="1"/>
  <c r="AD47" i="1" s="1"/>
  <c r="AF47" i="1" s="1"/>
  <c r="AG47" i="1" s="1"/>
  <c r="AE60" i="1"/>
  <c r="AQ80" i="1"/>
  <c r="AV80" i="1" s="1"/>
  <c r="AE98" i="1"/>
  <c r="AF98" i="1" s="1"/>
  <c r="AC95" i="1"/>
  <c r="AD95" i="1" s="1"/>
  <c r="AF95" i="1" s="1"/>
  <c r="AE52" i="1"/>
  <c r="AC96" i="1"/>
  <c r="AD96" i="1" s="1"/>
  <c r="D42" i="1"/>
  <c r="AB77" i="1"/>
  <c r="AC77" i="1" s="1"/>
  <c r="AD77" i="1" s="1"/>
  <c r="AF77" i="1" s="1"/>
  <c r="AE54" i="1"/>
  <c r="AE70" i="1"/>
  <c r="AE24" i="1"/>
  <c r="AC87" i="1"/>
  <c r="AD87" i="1" s="1"/>
  <c r="AF87" i="1" s="1"/>
  <c r="AE100" i="1"/>
  <c r="AC29" i="1"/>
  <c r="AD29" i="1" s="1"/>
  <c r="AQ75" i="1"/>
  <c r="AV75" i="1" s="1"/>
  <c r="AC80" i="1"/>
  <c r="AD80" i="1" s="1"/>
  <c r="AF80" i="1" s="1"/>
  <c r="AE91" i="1"/>
  <c r="AF91" i="1" s="1"/>
  <c r="AC39" i="1"/>
  <c r="AD39" i="1" s="1"/>
  <c r="AF39" i="1" s="1"/>
  <c r="AG39" i="1" s="1"/>
  <c r="AB32" i="1"/>
  <c r="AC32" i="1" s="1"/>
  <c r="AD32" i="1" s="1"/>
  <c r="AF32" i="1" s="1"/>
  <c r="AG32" i="1" s="1"/>
  <c r="AC53" i="1"/>
  <c r="AD53" i="1" s="1"/>
  <c r="AF53" i="1" s="1"/>
  <c r="AG53" i="1" s="1"/>
  <c r="D41" i="1"/>
  <c r="AQ87" i="1"/>
  <c r="AV87" i="1" s="1"/>
  <c r="AE74" i="1"/>
  <c r="AC93" i="1"/>
  <c r="AD93" i="1" s="1"/>
  <c r="AF93" i="1" s="1"/>
  <c r="AC28" i="1"/>
  <c r="AD28" i="1" s="1"/>
  <c r="AC67" i="1"/>
  <c r="AD67" i="1" s="1"/>
  <c r="AF67" i="1" s="1"/>
  <c r="AG67" i="1" s="1"/>
  <c r="AE83" i="1"/>
  <c r="AC52" i="1"/>
  <c r="AD52" i="1" s="1"/>
  <c r="AC83" i="1"/>
  <c r="AD83" i="1" s="1"/>
  <c r="AC72" i="1"/>
  <c r="AD72" i="1" s="1"/>
  <c r="AF72" i="1" s="1"/>
  <c r="AC51" i="1"/>
  <c r="AD51" i="1" s="1"/>
  <c r="AF51" i="1" s="1"/>
  <c r="AG51" i="1" s="1"/>
  <c r="AE33" i="1"/>
  <c r="AF33" i="1" s="1"/>
  <c r="AG33" i="1" s="1"/>
  <c r="AF17" i="1"/>
  <c r="AG17" i="1" s="1"/>
  <c r="AQ48" i="1"/>
  <c r="AV48" i="1" s="1"/>
  <c r="AQ54" i="1"/>
  <c r="D45" i="1"/>
  <c r="AE28" i="1"/>
  <c r="AE23" i="1"/>
  <c r="AB57" i="1"/>
  <c r="AC57" i="1" s="1"/>
  <c r="AD57" i="1" s="1"/>
  <c r="AF57" i="1" s="1"/>
  <c r="AG57" i="1" s="1"/>
  <c r="AQ70" i="1"/>
  <c r="AC92" i="1"/>
  <c r="AD92" i="1" s="1"/>
  <c r="AB79" i="1"/>
  <c r="AC79" i="1" s="1"/>
  <c r="AD79" i="1" s="1"/>
  <c r="AF79" i="1" s="1"/>
  <c r="AE102" i="1"/>
  <c r="AF102" i="1" s="1"/>
  <c r="AE96" i="1"/>
  <c r="AQ52" i="1"/>
  <c r="AV52" i="1" s="1"/>
  <c r="AF59" i="1"/>
  <c r="AG59" i="1" s="1"/>
  <c r="AC54" i="1"/>
  <c r="AD54" i="1" s="1"/>
  <c r="AV21" i="1"/>
  <c r="AC23" i="1"/>
  <c r="AD23" i="1" s="1"/>
  <c r="AC24" i="1"/>
  <c r="AD24" i="1" s="1"/>
  <c r="AQ69" i="1"/>
  <c r="AC66" i="1"/>
  <c r="AD66" i="1" s="1"/>
  <c r="AF66" i="1" s="1"/>
  <c r="AG66" i="1" s="1"/>
  <c r="AC60" i="1"/>
  <c r="AD60" i="1" s="1"/>
  <c r="AE61" i="1"/>
  <c r="AQ59" i="1"/>
  <c r="AV59" i="1" s="1"/>
  <c r="D55" i="1"/>
  <c r="D54" i="1"/>
  <c r="AV20" i="1"/>
  <c r="AQ67" i="1"/>
  <c r="AV67" i="1" s="1"/>
  <c r="AC61" i="1"/>
  <c r="AD61" i="1" s="1"/>
  <c r="AE35" i="1"/>
  <c r="D27" i="1"/>
  <c r="AE27" i="1"/>
  <c r="AQ23" i="1"/>
  <c r="AV23" i="1" s="1"/>
  <c r="AF78" i="1"/>
  <c r="AV17" i="1"/>
  <c r="AC35" i="1"/>
  <c r="AD35" i="1" s="1"/>
  <c r="AV19" i="1"/>
  <c r="AE29" i="1"/>
  <c r="AB49" i="1"/>
  <c r="AC49" i="1" s="1"/>
  <c r="AD49" i="1" s="1"/>
  <c r="AF49" i="1" s="1"/>
  <c r="AG49" i="1" s="1"/>
  <c r="AE37" i="1"/>
  <c r="AC31" i="1"/>
  <c r="AD31" i="1" s="1"/>
  <c r="AF31" i="1" s="1"/>
  <c r="AG31" i="1" s="1"/>
  <c r="AV18" i="1"/>
  <c r="AC27" i="1"/>
  <c r="AD27" i="1" s="1"/>
  <c r="AG64" i="1"/>
  <c r="AQ47" i="1"/>
  <c r="AV47" i="1" s="1"/>
  <c r="AQ96" i="1"/>
  <c r="AV96" i="1" s="1"/>
  <c r="AQ32" i="1"/>
  <c r="AV32" i="1" s="1"/>
  <c r="D48" i="1"/>
  <c r="AQ26" i="1"/>
  <c r="AQ39" i="1"/>
  <c r="AQ27" i="1"/>
  <c r="AQ29" i="1"/>
  <c r="AV29" i="1" s="1"/>
  <c r="AQ92" i="1"/>
  <c r="AV92" i="1" s="1"/>
  <c r="AQ35" i="1"/>
  <c r="AV35" i="1" s="1"/>
  <c r="AQ65" i="1"/>
  <c r="AQ63" i="1"/>
  <c r="D23" i="1"/>
  <c r="AQ42" i="1"/>
  <c r="AC56" i="1"/>
  <c r="AD56" i="1" s="1"/>
  <c r="AF56" i="1" s="1"/>
  <c r="AG56" i="1" s="1"/>
  <c r="AQ66" i="1"/>
  <c r="AV66" i="1" s="1"/>
  <c r="AQ60" i="1"/>
  <c r="AV60" i="1" s="1"/>
  <c r="AQ56" i="1"/>
  <c r="AE65" i="1"/>
  <c r="AB65" i="1"/>
  <c r="AC65" i="1" s="1"/>
  <c r="AD65" i="1" s="1"/>
  <c r="AE58" i="1"/>
  <c r="AF58" i="1" s="1"/>
  <c r="AG58" i="1" s="1"/>
  <c r="D52" i="1"/>
  <c r="D47" i="1"/>
  <c r="AQ51" i="1"/>
  <c r="AV51" i="1" s="1"/>
  <c r="D51" i="1"/>
  <c r="D50" i="1"/>
  <c r="AQ44" i="1"/>
  <c r="AV44" i="1" s="1"/>
  <c r="AQ43" i="1"/>
  <c r="AV43" i="1" s="1"/>
  <c r="D43" i="1"/>
  <c r="D26" i="1"/>
  <c r="AQ25" i="1"/>
  <c r="AV25" i="1" s="1"/>
  <c r="D25" i="1"/>
  <c r="AC25" i="1"/>
  <c r="AD25" i="1" s="1"/>
  <c r="AF25" i="1" s="1"/>
  <c r="AG25" i="1" s="1"/>
  <c r="AB38" i="1"/>
  <c r="AC38" i="1" s="1"/>
  <c r="AD38" i="1" s="1"/>
  <c r="AE38" i="1"/>
  <c r="AQ72" i="1"/>
  <c r="AV72" i="1" s="1"/>
  <c r="AQ84" i="1"/>
  <c r="AV84" i="1" s="1"/>
  <c r="AQ100" i="1"/>
  <c r="AV100" i="1" s="1"/>
  <c r="AC85" i="1"/>
  <c r="AD85" i="1" s="1"/>
  <c r="AF85" i="1" s="1"/>
  <c r="AC63" i="1"/>
  <c r="AD63" i="1" s="1"/>
  <c r="AF63" i="1" s="1"/>
  <c r="AG63" i="1" s="1"/>
  <c r="AQ73" i="1"/>
  <c r="AV73" i="1" s="1"/>
  <c r="AC37" i="1"/>
  <c r="AD37" i="1" s="1"/>
  <c r="AC74" i="1"/>
  <c r="AD74" i="1" s="1"/>
  <c r="AQ64" i="1"/>
  <c r="AV64" i="1" s="1"/>
  <c r="AF86" i="1"/>
  <c r="AQ62" i="1"/>
  <c r="AQ46" i="1"/>
  <c r="AV46" i="1" s="1"/>
  <c r="AQ76" i="1"/>
  <c r="AV76" i="1" s="1"/>
  <c r="AQ68" i="1"/>
  <c r="AV68" i="1" s="1"/>
  <c r="AQ104" i="1"/>
  <c r="AV104" i="1" s="1"/>
  <c r="AB84" i="1"/>
  <c r="AC84" i="1" s="1"/>
  <c r="AD84" i="1" s="1"/>
  <c r="AF84" i="1" s="1"/>
  <c r="AE92" i="1"/>
  <c r="AQ53" i="1"/>
  <c r="AV53" i="1" s="1"/>
  <c r="AB48" i="1"/>
  <c r="AC48" i="1" s="1"/>
  <c r="AD48" i="1" s="1"/>
  <c r="AE48" i="1"/>
  <c r="AF55" i="1"/>
  <c r="AG55" i="1" s="1"/>
  <c r="AQ93" i="1"/>
  <c r="AV93" i="1" s="1"/>
  <c r="AQ40" i="1"/>
  <c r="AB45" i="1"/>
  <c r="AC45" i="1" s="1"/>
  <c r="AD45" i="1" s="1"/>
  <c r="AE45" i="1"/>
  <c r="AB40" i="1"/>
  <c r="AC40" i="1" s="1"/>
  <c r="AD40" i="1" s="1"/>
  <c r="AE40" i="1"/>
  <c r="AB75" i="1"/>
  <c r="AC75" i="1" s="1"/>
  <c r="AD75" i="1" s="1"/>
  <c r="AE75" i="1"/>
  <c r="AF73" i="1"/>
  <c r="AQ22" i="1"/>
  <c r="AV22" i="1" s="1"/>
  <c r="AQ99" i="1"/>
  <c r="AV99" i="1" s="1"/>
  <c r="AQ38" i="1"/>
  <c r="AQ89" i="1"/>
  <c r="AV89" i="1" s="1"/>
  <c r="AQ101" i="1"/>
  <c r="AV101" i="1" s="1"/>
  <c r="AQ57" i="1"/>
  <c r="AQ55" i="1"/>
  <c r="AQ30" i="1"/>
  <c r="AV30" i="1" s="1"/>
  <c r="AQ34" i="1"/>
  <c r="AV34" i="1" s="1"/>
  <c r="AQ95" i="1"/>
  <c r="AV95" i="1" s="1"/>
  <c r="AQ28" i="1"/>
  <c r="AQ31" i="1"/>
  <c r="AV31" i="1" s="1"/>
  <c r="AQ49" i="1"/>
  <c r="AQ85" i="1"/>
  <c r="AV85" i="1" s="1"/>
  <c r="AQ61" i="1"/>
  <c r="AQ103" i="1"/>
  <c r="AV103" i="1" s="1"/>
  <c r="AQ36" i="1"/>
  <c r="AV36" i="1" s="1"/>
  <c r="AQ71" i="1"/>
  <c r="AQ97" i="1"/>
  <c r="AV97" i="1" s="1"/>
  <c r="AQ58" i="1"/>
  <c r="AV58" i="1" s="1"/>
  <c r="AQ33" i="1"/>
  <c r="AV33" i="1" s="1"/>
  <c r="AQ45" i="1"/>
  <c r="AQ88" i="1"/>
  <c r="AV88" i="1" s="1"/>
  <c r="AQ91" i="1"/>
  <c r="AV91" i="1" s="1"/>
  <c r="AQ41" i="1"/>
  <c r="AV41" i="1" s="1"/>
  <c r="AQ24" i="1"/>
  <c r="AV24" i="1" s="1"/>
  <c r="AQ77" i="1"/>
  <c r="AV77" i="1" s="1"/>
  <c r="AQ81" i="1"/>
  <c r="AV81" i="1" s="1"/>
  <c r="AQ83" i="1"/>
  <c r="AV83" i="1" s="1"/>
  <c r="AF101" i="1"/>
  <c r="AF103" i="1"/>
  <c r="AB46" i="1"/>
  <c r="AC46" i="1" s="1"/>
  <c r="AD46" i="1" s="1"/>
  <c r="AE46" i="1"/>
  <c r="AF104" i="1"/>
  <c r="AE44" i="1"/>
  <c r="AB44" i="1"/>
  <c r="AC44" i="1" s="1"/>
  <c r="AD44" i="1" s="1"/>
  <c r="AB43" i="1"/>
  <c r="AC43" i="1" s="1"/>
  <c r="AD43" i="1" s="1"/>
  <c r="AE43" i="1"/>
  <c r="AB41" i="1"/>
  <c r="AC41" i="1" s="1"/>
  <c r="AD41" i="1" s="1"/>
  <c r="AE41" i="1"/>
  <c r="AF71" i="1"/>
  <c r="AG71" i="1" s="1"/>
  <c r="AB50" i="1"/>
  <c r="AC50" i="1" s="1"/>
  <c r="AD50" i="1" s="1"/>
  <c r="AE50" i="1"/>
  <c r="AF99" i="1"/>
  <c r="AQ79" i="1"/>
  <c r="AV79" i="1" s="1"/>
  <c r="AF22" i="1"/>
  <c r="AG22" i="1" s="1"/>
  <c r="AQ50" i="1"/>
  <c r="AF34" i="1"/>
  <c r="AG34" i="1" s="1"/>
  <c r="AF26" i="1"/>
  <c r="AG26" i="1" s="1"/>
  <c r="AE42" i="1"/>
  <c r="AB42" i="1"/>
  <c r="AC42" i="1" s="1"/>
  <c r="AD42" i="1" s="1"/>
  <c r="AF97" i="1"/>
  <c r="AF90" i="1"/>
  <c r="AF100" i="1" l="1"/>
  <c r="AF70" i="1"/>
  <c r="AG70" i="1" s="1"/>
  <c r="AV70" i="1" s="1"/>
  <c r="AF74" i="1"/>
  <c r="AF60" i="1"/>
  <c r="AG60" i="1" s="1"/>
  <c r="AF29" i="1"/>
  <c r="AG29" i="1" s="1"/>
  <c r="AF96" i="1"/>
  <c r="AF54" i="1"/>
  <c r="AG54" i="1" s="1"/>
  <c r="AV54" i="1" s="1"/>
  <c r="AF52" i="1"/>
  <c r="AG52" i="1" s="1"/>
  <c r="AF83" i="1"/>
  <c r="AF24" i="1"/>
  <c r="AG24" i="1" s="1"/>
  <c r="AF23" i="1"/>
  <c r="AG23" i="1" s="1"/>
  <c r="AF28" i="1"/>
  <c r="AG28" i="1" s="1"/>
  <c r="AV28" i="1" s="1"/>
  <c r="AF61" i="1"/>
  <c r="AG61" i="1" s="1"/>
  <c r="AF92" i="1"/>
  <c r="AF41" i="1"/>
  <c r="AG41" i="1" s="1"/>
  <c r="AV71" i="1"/>
  <c r="AV69" i="1"/>
  <c r="AV56" i="1"/>
  <c r="AV49" i="1"/>
  <c r="AF35" i="1"/>
  <c r="AG35" i="1" s="1"/>
  <c r="AF46" i="1"/>
  <c r="AG46" i="1" s="1"/>
  <c r="AF38" i="1"/>
  <c r="AG38" i="1" s="1"/>
  <c r="AV38" i="1" s="1"/>
  <c r="AV39" i="1"/>
  <c r="AF27" i="1"/>
  <c r="AG27" i="1" s="1"/>
  <c r="AV27" i="1" s="1"/>
  <c r="AV26" i="1"/>
  <c r="AF37" i="1"/>
  <c r="AG37" i="1" s="1"/>
  <c r="AV55" i="1"/>
  <c r="AV57" i="1"/>
  <c r="AV62" i="1"/>
  <c r="AF65" i="1"/>
  <c r="AG65" i="1" s="1"/>
  <c r="AV65" i="1" s="1"/>
  <c r="AV61" i="1"/>
  <c r="AV45" i="1"/>
  <c r="AV63" i="1"/>
  <c r="AF45" i="1"/>
  <c r="AG45" i="1" s="1"/>
  <c r="AF75" i="1"/>
  <c r="AF48" i="1"/>
  <c r="AG48" i="1" s="1"/>
  <c r="AF40" i="1"/>
  <c r="AG40" i="1" s="1"/>
  <c r="AV40" i="1" s="1"/>
  <c r="AF43" i="1"/>
  <c r="AG43" i="1" s="1"/>
  <c r="AF42" i="1"/>
  <c r="AG42" i="1" s="1"/>
  <c r="AV42" i="1" s="1"/>
  <c r="AF50" i="1"/>
  <c r="AG50" i="1" s="1"/>
  <c r="AV50" i="1" s="1"/>
  <c r="AF44" i="1"/>
  <c r="AG44" i="1" s="1"/>
</calcChain>
</file>

<file path=xl/sharedStrings.xml><?xml version="1.0" encoding="utf-8"?>
<sst xmlns="http://schemas.openxmlformats.org/spreadsheetml/2006/main" count="280" uniqueCount="179">
  <si>
    <t>1 Olympic Plaza</t>
  </si>
  <si>
    <t>Colorado Springs, CO  80909</t>
  </si>
  <si>
    <t>(719) 866-4508</t>
  </si>
  <si>
    <t>Fax (719) 866-4741</t>
  </si>
  <si>
    <t>http://weightlifting.teamusa.org</t>
  </si>
  <si>
    <t>e-mail: usaw@usaweightlifting.org</t>
  </si>
  <si>
    <t>SCORESHEET</t>
  </si>
  <si>
    <t>Competition:</t>
  </si>
  <si>
    <t>Location:</t>
  </si>
  <si>
    <t>(city, state)</t>
  </si>
  <si>
    <t>Date:</t>
  </si>
  <si>
    <t>Group:</t>
  </si>
  <si>
    <t>Sanction #:</t>
  </si>
  <si>
    <t>Lot</t>
  </si>
  <si>
    <t>Member</t>
  </si>
  <si>
    <t>Wt</t>
  </si>
  <si>
    <t>First</t>
  </si>
  <si>
    <t>Last</t>
  </si>
  <si>
    <t>Year of</t>
  </si>
  <si>
    <t>Body</t>
  </si>
  <si>
    <t>Snatch</t>
  </si>
  <si>
    <t>Best</t>
  </si>
  <si>
    <t>Clean &amp; Jerk</t>
  </si>
  <si>
    <t>Sinclair Coefficient</t>
  </si>
  <si>
    <t>Age</t>
  </si>
  <si>
    <t>No.</t>
  </si>
  <si>
    <t>Gndr</t>
  </si>
  <si>
    <t>ID</t>
  </si>
  <si>
    <t>Div</t>
  </si>
  <si>
    <t>Class</t>
  </si>
  <si>
    <t>Name</t>
  </si>
  <si>
    <t>Birth</t>
  </si>
  <si>
    <t>Team</t>
  </si>
  <si>
    <t>Sna</t>
  </si>
  <si>
    <t>C&amp;J</t>
  </si>
  <si>
    <t>Total</t>
  </si>
  <si>
    <t>Place</t>
  </si>
  <si>
    <t>M/F A</t>
  </si>
  <si>
    <t>M/F b</t>
  </si>
  <si>
    <t>X</t>
  </si>
  <si>
    <t>AXsq</t>
  </si>
  <si>
    <t>S.C.1</t>
  </si>
  <si>
    <t>SC2</t>
  </si>
  <si>
    <t>SC</t>
  </si>
  <si>
    <t>Sinclair</t>
  </si>
  <si>
    <t xml:space="preserve">Malone-Meltzer Age Coefficients </t>
  </si>
  <si>
    <t>REFEREES</t>
  </si>
  <si>
    <t xml:space="preserve">MEET DIRECTOR </t>
  </si>
  <si>
    <t>Gary Valentine,M.A.</t>
  </si>
  <si>
    <t>DATE</t>
  </si>
  <si>
    <t>F</t>
  </si>
  <si>
    <t>M</t>
  </si>
  <si>
    <t>Fishkill, NY</t>
  </si>
  <si>
    <t>HUDSON VALLEY WINTER CLASSIC</t>
  </si>
  <si>
    <t>NYS WSO</t>
  </si>
  <si>
    <t>Adriana</t>
  </si>
  <si>
    <t>Ancilleri</t>
  </si>
  <si>
    <t>Long Island Weightlifting</t>
  </si>
  <si>
    <t>Gryphon Strength Barbell</t>
  </si>
  <si>
    <t>Angela</t>
  </si>
  <si>
    <t>Skarpelis</t>
  </si>
  <si>
    <t>Cuppa Joe Weightlifting</t>
  </si>
  <si>
    <t>Jasmine</t>
  </si>
  <si>
    <t>Nautel</t>
  </si>
  <si>
    <t>Sarah</t>
  </si>
  <si>
    <t>Gottlieb</t>
  </si>
  <si>
    <t>NY Weightlifting Academy</t>
  </si>
  <si>
    <t>Jessie</t>
  </si>
  <si>
    <t>Allen</t>
  </si>
  <si>
    <t>Darleen</t>
  </si>
  <si>
    <t>Alardo</t>
  </si>
  <si>
    <t>Marena</t>
  </si>
  <si>
    <t>Morales</t>
  </si>
  <si>
    <t>Alexandria</t>
  </si>
  <si>
    <t>Zikoyanis</t>
  </si>
  <si>
    <t>LaFonda</t>
  </si>
  <si>
    <t>Radcliffe</t>
  </si>
  <si>
    <t>Allie</t>
  </si>
  <si>
    <t>Wiseman</t>
  </si>
  <si>
    <t>Warwick Weightlifting Club</t>
  </si>
  <si>
    <t>Katarina</t>
  </si>
  <si>
    <t>Ramirez</t>
  </si>
  <si>
    <t>Catherine</t>
  </si>
  <si>
    <t>Young</t>
  </si>
  <si>
    <t>Victoria</t>
  </si>
  <si>
    <t>Ferreira</t>
  </si>
  <si>
    <t>Maryann</t>
  </si>
  <si>
    <t>Martinez</t>
  </si>
  <si>
    <t>Westerly Barbell Club</t>
  </si>
  <si>
    <t>Joelle</t>
  </si>
  <si>
    <t>von Bischoffshausen</t>
  </si>
  <si>
    <t>Mateo</t>
  </si>
  <si>
    <t>Jacob</t>
  </si>
  <si>
    <t>Trunzo</t>
  </si>
  <si>
    <t>Noah</t>
  </si>
  <si>
    <t>Nasar</t>
  </si>
  <si>
    <t>Shawn</t>
  </si>
  <si>
    <t>Sergio</t>
  </si>
  <si>
    <t>Castillo</t>
  </si>
  <si>
    <t>Timothy</t>
  </si>
  <si>
    <t>Luistro</t>
  </si>
  <si>
    <t>Michael</t>
  </si>
  <si>
    <t>Sardo</t>
  </si>
  <si>
    <t>Devin</t>
  </si>
  <si>
    <t>Budd</t>
  </si>
  <si>
    <t>Matthew</t>
  </si>
  <si>
    <t>Mitcheroney</t>
  </si>
  <si>
    <t>Garrett</t>
  </si>
  <si>
    <t>Blanton</t>
  </si>
  <si>
    <t>Richard</t>
  </si>
  <si>
    <t>Condon</t>
  </si>
  <si>
    <t>Lucas</t>
  </si>
  <si>
    <t>Workman</t>
  </si>
  <si>
    <t>Big Pull Barbell</t>
  </si>
  <si>
    <t>Stella</t>
  </si>
  <si>
    <t>Reyes</t>
  </si>
  <si>
    <t>Elilah</t>
  </si>
  <si>
    <t>Marquez</t>
  </si>
  <si>
    <t>Juliana</t>
  </si>
  <si>
    <t>Dilorenzo</t>
  </si>
  <si>
    <t>Brittany</t>
  </si>
  <si>
    <t>Rivera</t>
  </si>
  <si>
    <t>Adrien</t>
  </si>
  <si>
    <t>Gates</t>
  </si>
  <si>
    <t>Kayla</t>
  </si>
  <si>
    <t>Tote</t>
  </si>
  <si>
    <t>Gaby</t>
  </si>
  <si>
    <t>Maya</t>
  </si>
  <si>
    <t>Lora</t>
  </si>
  <si>
    <t>Chandra</t>
  </si>
  <si>
    <t>Rebecca</t>
  </si>
  <si>
    <t>Klima</t>
  </si>
  <si>
    <t>Brooke</t>
  </si>
  <si>
    <t>Hadgraft</t>
  </si>
  <si>
    <t>Carole</t>
  </si>
  <si>
    <t>Nasrallah</t>
  </si>
  <si>
    <t>Unattached</t>
  </si>
  <si>
    <t>87+</t>
  </si>
  <si>
    <t>Kelly</t>
  </si>
  <si>
    <t>Jenn</t>
  </si>
  <si>
    <t>Stow</t>
  </si>
  <si>
    <t>Laurie</t>
  </si>
  <si>
    <t>Colbourn</t>
  </si>
  <si>
    <t>Triton Barbell</t>
  </si>
  <si>
    <t>Shannon</t>
  </si>
  <si>
    <t>Dias</t>
  </si>
  <si>
    <t>FiveBar</t>
  </si>
  <si>
    <t>Mark</t>
  </si>
  <si>
    <t>Louros</t>
  </si>
  <si>
    <t>John</t>
  </si>
  <si>
    <t>Anderton</t>
  </si>
  <si>
    <t>Alec</t>
  </si>
  <si>
    <t>Paganuzzi</t>
  </si>
  <si>
    <t>James</t>
  </si>
  <si>
    <t>Fennell</t>
  </si>
  <si>
    <t>Kenneth</t>
  </si>
  <si>
    <t>Clarkson</t>
  </si>
  <si>
    <t>Lopez</t>
  </si>
  <si>
    <t>Kevin</t>
  </si>
  <si>
    <t>Sosa</t>
  </si>
  <si>
    <t>Christian</t>
  </si>
  <si>
    <t>Tsakanikas</t>
  </si>
  <si>
    <t>109+</t>
  </si>
  <si>
    <t>Charles</t>
  </si>
  <si>
    <t>Shames</t>
  </si>
  <si>
    <t>Jason</t>
  </si>
  <si>
    <t>Sweet</t>
  </si>
  <si>
    <t>Axis Strength</t>
  </si>
  <si>
    <t>Henry</t>
  </si>
  <si>
    <t>Cabral</t>
  </si>
  <si>
    <t>David</t>
  </si>
  <si>
    <t>Levine</t>
  </si>
  <si>
    <t>Lacuna</t>
  </si>
  <si>
    <t>Ben</t>
  </si>
  <si>
    <t>Wunder</t>
  </si>
  <si>
    <t>Ryan</t>
  </si>
  <si>
    <t>Hansen</t>
  </si>
  <si>
    <t>Daniel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</si>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</sst>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21">
    <font>
      <sz val="10"/>
      <color rgb="FF000000"/>
      <name val="Arial"/>
    </font>
    <font>
      <sz val="10"/>
      <name val="Arial"/>
      <family val="2"/>
    </font>
    <font>
      <sz val="10"/>
      <color rgb="FF000080"/>
      <name val="Arial"/>
      <family val="2"/>
    </font>
    <font>
      <sz val="8"/>
      <color rgb="FF000080"/>
      <name val="Chicago"/>
    </font>
    <font>
      <sz val="8"/>
      <color rgb="FF000080"/>
      <name val="Arial"/>
      <family val="2"/>
    </font>
    <font>
      <u/>
      <sz val="8"/>
      <color rgb="FF00008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9"/>
      <color rgb="FF000000"/>
      <name val="Century Gothic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Arial"/>
      <family val="2"/>
    </font>
    <font>
      <sz val="11"/>
      <color rgb="FF000000"/>
      <name val="Arial"/>
      <family val="2"/>
    </font>
    <font>
      <sz val="10"/>
      <color rgb="FF444444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1"/>
  </cellStyleXfs>
  <cellXfs count="128">
    <xf numFmtId="0" fontId="0" fillId="0" borderId="0" xfId="0" applyFont="1" applyAlignment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 applyAlignment="1">
      <alignment horizontal="center"/>
    </xf>
    <xf numFmtId="0" fontId="1" fillId="0" borderId="7" xfId="0" applyFont="1" applyBorder="1"/>
    <xf numFmtId="0" fontId="10" fillId="2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49" fontId="8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49" fontId="8" fillId="2" borderId="16" xfId="0" applyNumberFormat="1" applyFont="1" applyFill="1" applyBorder="1"/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8" xfId="0" applyFont="1" applyFill="1" applyBorder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16" xfId="0" applyFont="1" applyFill="1" applyBorder="1"/>
    <xf numFmtId="0" fontId="0" fillId="0" borderId="0" xfId="0"/>
    <xf numFmtId="15" fontId="8" fillId="2" borderId="16" xfId="0" applyNumberFormat="1" applyFont="1" applyFill="1" applyBorder="1"/>
    <xf numFmtId="0" fontId="9" fillId="0" borderId="16" xfId="0" applyFont="1" applyBorder="1"/>
    <xf numFmtId="0" fontId="10" fillId="2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0" fillId="0" borderId="1" xfId="0" applyFont="1" applyBorder="1" applyAlignment="1"/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4" xfId="0" applyFont="1" applyFill="1" applyBorder="1"/>
    <xf numFmtId="0" fontId="10" fillId="3" borderId="5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7" xfId="0" applyFont="1" applyFill="1" applyBorder="1"/>
    <xf numFmtId="0" fontId="10" fillId="5" borderId="8" xfId="0" applyFont="1" applyFill="1" applyBorder="1"/>
    <xf numFmtId="0" fontId="1" fillId="4" borderId="8" xfId="0" applyFont="1" applyFill="1" applyBorder="1"/>
    <xf numFmtId="0" fontId="10" fillId="4" borderId="1" xfId="0" applyFont="1" applyFill="1" applyBorder="1"/>
    <xf numFmtId="0" fontId="1" fillId="4" borderId="13" xfId="0" applyFont="1" applyFill="1" applyBorder="1"/>
    <xf numFmtId="0" fontId="1" fillId="4" borderId="12" xfId="0" applyFont="1" applyFill="1" applyBorder="1"/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0" fillId="5" borderId="8" xfId="0" applyFont="1" applyFill="1" applyBorder="1" applyAlignment="1">
      <alignment wrapText="1"/>
    </xf>
    <xf numFmtId="0" fontId="10" fillId="5" borderId="9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4" fontId="8" fillId="2" borderId="16" xfId="0" applyNumberFormat="1" applyFont="1" applyFill="1" applyBorder="1"/>
    <xf numFmtId="0" fontId="1" fillId="2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8" fillId="2" borderId="1" xfId="0" applyFont="1" applyFill="1" applyBorder="1" applyAlignment="1"/>
    <xf numFmtId="49" fontId="8" fillId="2" borderId="16" xfId="0" applyNumberFormat="1" applyFont="1" applyFill="1" applyBorder="1" applyAlignment="1"/>
    <xf numFmtId="49" fontId="8" fillId="2" borderId="1" xfId="0" applyNumberFormat="1" applyFont="1" applyFill="1" applyBorder="1" applyAlignment="1"/>
    <xf numFmtId="0" fontId="10" fillId="3" borderId="14" xfId="0" applyFont="1" applyFill="1" applyBorder="1" applyAlignment="1"/>
    <xf numFmtId="0" fontId="10" fillId="5" borderId="1" xfId="0" applyFont="1" applyFill="1" applyBorder="1" applyAlignment="1"/>
    <xf numFmtId="0" fontId="10" fillId="3" borderId="10" xfId="0" applyFont="1" applyFill="1" applyBorder="1" applyAlignment="1"/>
    <xf numFmtId="0" fontId="10" fillId="3" borderId="11" xfId="0" applyFont="1" applyFill="1" applyBorder="1" applyAlignment="1"/>
    <xf numFmtId="0" fontId="11" fillId="4" borderId="1" xfId="0" applyFont="1" applyFill="1" applyBorder="1" applyAlignment="1"/>
    <xf numFmtId="0" fontId="10" fillId="3" borderId="15" xfId="0" applyFont="1" applyFill="1" applyBorder="1" applyAlignment="1"/>
    <xf numFmtId="0" fontId="12" fillId="2" borderId="19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2" borderId="16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2" fillId="6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7" borderId="0" xfId="0" applyFont="1" applyFill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/>
    </xf>
    <xf numFmtId="0" fontId="1" fillId="0" borderId="18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2" borderId="17" xfId="0" applyFont="1" applyFill="1" applyBorder="1" applyAlignment="1"/>
    <xf numFmtId="0" fontId="1" fillId="0" borderId="2" xfId="0" applyFont="1" applyBorder="1" applyAlignment="1"/>
  </cellXfs>
  <cellStyles count="2">
    <cellStyle name="Normal" xfId="0" builtinId="0"/>
    <cellStyle name="Normal 2" xfId="1" xr:uid="{CD671DAC-C373-A94A-8520-5D5454DE51A1}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47625</xdr:rowOff>
    </xdr:from>
    <xdr:ext cx="4343400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74300" y="3608550"/>
          <a:ext cx="4343400" cy="34290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1" i="0">
              <a:ln w="9525" cap="flat" cmpd="sng">
                <a:solidFill>
                  <a:srgbClr val="0033CC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chemeClr val="dk2"/>
              </a:solidFill>
              <a:latin typeface="Arial"/>
            </a:rPr>
            <a:t>USA  WEIGHTLIFTING</a:t>
          </a:r>
        </a:p>
      </xdr:txBody>
    </xdr:sp>
    <xdr:clientData fLocksWithSheet="0"/>
  </xdr:oneCellAnchor>
  <xdr:oneCellAnchor>
    <xdr:from>
      <xdr:col>7</xdr:col>
      <xdr:colOff>19050</xdr:colOff>
      <xdr:row>3</xdr:row>
      <xdr:rowOff>0</xdr:rowOff>
    </xdr:from>
    <xdr:ext cx="4286250" cy="1428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07638" y="3713325"/>
          <a:ext cx="4276725" cy="133350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0033CC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chemeClr val="dk2"/>
              </a:solidFill>
              <a:latin typeface="Arial"/>
            </a:rPr>
            <a:t>The National Governing Body for Weightlifting in the United States</a:t>
          </a:r>
        </a:p>
      </xdr:txBody>
    </xdr:sp>
    <xdr:clientData fLocksWithSheet="0"/>
  </xdr:oneCellAnchor>
  <xdr:oneCellAnchor>
    <xdr:from>
      <xdr:col>0</xdr:col>
      <xdr:colOff>0</xdr:colOff>
      <xdr:row>0</xdr:row>
      <xdr:rowOff>28575</xdr:rowOff>
    </xdr:from>
    <xdr:ext cx="1371600" cy="12001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371600" cy="1200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eightlifting.teamus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28"/>
  <sheetViews>
    <sheetView tabSelected="1" zoomScale="115" zoomScaleNormal="115" workbookViewId="0">
      <selection activeCell="A66" sqref="A66:XFD66"/>
    </sheetView>
  </sheetViews>
  <sheetFormatPr defaultColWidth="14.44140625" defaultRowHeight="15" customHeight="1"/>
  <cols>
    <col min="1" max="1" width="3.6640625" customWidth="1"/>
    <col min="2" max="2" width="3.109375" customWidth="1"/>
    <col min="3" max="3" width="9" customWidth="1"/>
    <col min="4" max="4" width="6.44140625" customWidth="1"/>
    <col min="5" max="5" width="5.77734375" customWidth="1"/>
    <col min="6" max="6" width="10.109375" customWidth="1"/>
    <col min="7" max="7" width="14.44140625" customWidth="1"/>
    <col min="8" max="8" width="5.44140625" customWidth="1"/>
    <col min="9" max="9" width="3.77734375" customWidth="1"/>
    <col min="10" max="10" width="23.109375" style="100" customWidth="1"/>
    <col min="11" max="11" width="6.44140625" customWidth="1"/>
    <col min="12" max="12" width="5.33203125" customWidth="1"/>
    <col min="13" max="19" width="4.77734375" customWidth="1"/>
    <col min="20" max="20" width="5.44140625" customWidth="1"/>
    <col min="21" max="21" width="3.44140625" style="120" customWidth="1"/>
    <col min="22" max="27" width="4.6640625" hidden="1" customWidth="1"/>
    <col min="28" max="29" width="12.109375" hidden="1" customWidth="1"/>
    <col min="30" max="30" width="11.44140625" hidden="1" customWidth="1"/>
    <col min="31" max="31" width="4.6640625" hidden="1" customWidth="1"/>
    <col min="32" max="32" width="0.109375" customWidth="1"/>
    <col min="33" max="33" width="16.44140625" customWidth="1"/>
    <col min="34" max="43" width="6.77734375" hidden="1" customWidth="1"/>
    <col min="44" max="47" width="9.109375" hidden="1" customWidth="1"/>
    <col min="48" max="48" width="15.44140625" customWidth="1"/>
  </cols>
  <sheetData>
    <row r="1" spans="1:48" ht="12.75" customHeight="1">
      <c r="A1" s="9"/>
      <c r="B1" s="9"/>
      <c r="C1" s="9"/>
      <c r="D1" s="9"/>
      <c r="E1" s="9"/>
      <c r="F1" s="9"/>
      <c r="G1" s="9"/>
      <c r="H1" s="9"/>
      <c r="I1" s="9"/>
      <c r="J1" s="89"/>
      <c r="K1" s="9"/>
      <c r="L1" s="9"/>
      <c r="M1" s="9"/>
      <c r="N1" s="9"/>
      <c r="O1" s="9"/>
      <c r="P1" s="9"/>
      <c r="Q1" s="9"/>
      <c r="R1" s="9"/>
      <c r="S1" s="10"/>
      <c r="T1" s="10"/>
      <c r="U1" s="11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8"/>
      <c r="AS1" s="68"/>
      <c r="AT1" s="68"/>
      <c r="AU1" s="68"/>
      <c r="AV1" s="69" t="s">
        <v>0</v>
      </c>
    </row>
    <row r="2" spans="1:48" ht="12.75" customHeight="1">
      <c r="A2" s="9"/>
      <c r="B2" s="9"/>
      <c r="C2" s="9"/>
      <c r="D2" s="9"/>
      <c r="E2" s="9"/>
      <c r="F2" s="9"/>
      <c r="G2" s="9"/>
      <c r="H2" s="9"/>
      <c r="I2" s="9"/>
      <c r="J2" s="89"/>
      <c r="K2" s="9"/>
      <c r="L2" s="9"/>
      <c r="M2" s="9"/>
      <c r="N2" s="9"/>
      <c r="O2" s="9"/>
      <c r="P2" s="9"/>
      <c r="Q2" s="9"/>
      <c r="R2" s="9"/>
      <c r="S2" s="10"/>
      <c r="T2" s="10"/>
      <c r="U2" s="1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8"/>
      <c r="AS2" s="68"/>
      <c r="AT2" s="68"/>
      <c r="AU2" s="68"/>
      <c r="AV2" s="69" t="s">
        <v>1</v>
      </c>
    </row>
    <row r="3" spans="1:48" ht="12.75" customHeight="1">
      <c r="A3" s="9"/>
      <c r="B3" s="9"/>
      <c r="C3" s="9"/>
      <c r="D3" s="9"/>
      <c r="E3" s="9"/>
      <c r="F3" s="9"/>
      <c r="G3" s="9"/>
      <c r="H3" s="9"/>
      <c r="I3" s="9"/>
      <c r="J3" s="89"/>
      <c r="K3" s="9"/>
      <c r="L3" s="9"/>
      <c r="M3" s="9"/>
      <c r="N3" s="9"/>
      <c r="O3" s="9"/>
      <c r="P3" s="9"/>
      <c r="Q3" s="9"/>
      <c r="R3" s="9"/>
      <c r="S3" s="10"/>
      <c r="T3" s="10"/>
      <c r="U3" s="112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S3" s="68"/>
      <c r="AT3" s="68"/>
      <c r="AU3" s="68"/>
      <c r="AV3" s="69" t="s">
        <v>2</v>
      </c>
    </row>
    <row r="4" spans="1:48" ht="12.75" customHeight="1">
      <c r="A4" s="9"/>
      <c r="B4" s="9"/>
      <c r="C4" s="9"/>
      <c r="D4" s="9"/>
      <c r="E4" s="9"/>
      <c r="F4" s="9"/>
      <c r="G4" s="9"/>
      <c r="H4" s="9"/>
      <c r="I4" s="9"/>
      <c r="J4" s="89"/>
      <c r="K4" s="9"/>
      <c r="L4" s="9"/>
      <c r="M4" s="9"/>
      <c r="N4" s="9"/>
      <c r="O4" s="9"/>
      <c r="P4" s="9"/>
      <c r="Q4" s="9"/>
      <c r="R4" s="9"/>
      <c r="S4" s="10"/>
      <c r="T4" s="10"/>
      <c r="U4" s="112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  <c r="AS4" s="68"/>
      <c r="AT4" s="68"/>
      <c r="AU4" s="68"/>
      <c r="AV4" s="69" t="s">
        <v>3</v>
      </c>
    </row>
    <row r="5" spans="1:48" ht="12.75" customHeight="1">
      <c r="A5" s="9"/>
      <c r="B5" s="9"/>
      <c r="C5" s="9"/>
      <c r="D5" s="9"/>
      <c r="E5" s="9"/>
      <c r="F5" s="9"/>
      <c r="G5" s="9"/>
      <c r="H5" s="9"/>
      <c r="I5" s="9"/>
      <c r="J5" s="89"/>
      <c r="K5" s="9"/>
      <c r="L5" s="9"/>
      <c r="M5" s="9"/>
      <c r="N5" s="9"/>
      <c r="O5" s="9"/>
      <c r="P5" s="9"/>
      <c r="Q5" s="9"/>
      <c r="R5" s="9"/>
      <c r="S5" s="11"/>
      <c r="T5" s="11"/>
      <c r="U5" s="11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68"/>
      <c r="AS5" s="68"/>
      <c r="AT5" s="68"/>
      <c r="AU5" s="68"/>
      <c r="AV5" s="71" t="s">
        <v>4</v>
      </c>
    </row>
    <row r="6" spans="1:48" ht="12.75" customHeight="1">
      <c r="A6" s="9"/>
      <c r="B6" s="9"/>
      <c r="C6" s="9"/>
      <c r="D6" s="9"/>
      <c r="E6" s="9"/>
      <c r="F6" s="9"/>
      <c r="G6" s="9"/>
      <c r="H6" s="9"/>
      <c r="I6" s="9"/>
      <c r="J6" s="89"/>
      <c r="K6" s="9"/>
      <c r="L6" s="9"/>
      <c r="M6" s="9"/>
      <c r="N6" s="9"/>
      <c r="O6" s="9"/>
      <c r="P6" s="9"/>
      <c r="Q6" s="9"/>
      <c r="R6" s="9"/>
      <c r="S6" s="11"/>
      <c r="T6" s="11"/>
      <c r="U6" s="1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68"/>
      <c r="AS6" s="68"/>
      <c r="AT6" s="68"/>
      <c r="AU6" s="68"/>
      <c r="AV6" s="69" t="s">
        <v>5</v>
      </c>
    </row>
    <row r="7" spans="1:48" ht="12.75" customHeight="1">
      <c r="A7" s="9"/>
      <c r="B7" s="9"/>
      <c r="C7" s="12"/>
      <c r="D7" s="13"/>
      <c r="E7" s="12"/>
      <c r="F7" s="12"/>
      <c r="G7" s="12"/>
      <c r="H7" s="124" t="s">
        <v>6</v>
      </c>
      <c r="I7" s="125"/>
      <c r="J7" s="125"/>
      <c r="K7" s="125"/>
      <c r="L7" s="125"/>
      <c r="M7" s="125"/>
      <c r="N7" s="125"/>
      <c r="O7" s="125"/>
      <c r="P7" s="125"/>
      <c r="Q7" s="12"/>
      <c r="R7" s="12"/>
      <c r="S7" s="12"/>
      <c r="T7" s="12"/>
      <c r="U7" s="11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68"/>
      <c r="AS7" s="68"/>
      <c r="AT7" s="68"/>
      <c r="AU7" s="68"/>
      <c r="AV7" s="72"/>
    </row>
    <row r="8" spans="1:48" ht="14.25" customHeight="1">
      <c r="A8" s="14"/>
      <c r="B8" s="14"/>
      <c r="C8" s="14"/>
      <c r="D8" s="14"/>
      <c r="E8" s="14"/>
      <c r="F8" s="14"/>
      <c r="G8" s="34"/>
      <c r="H8" s="14"/>
      <c r="I8" s="14"/>
      <c r="J8" s="90"/>
      <c r="K8" s="14"/>
      <c r="L8" s="14"/>
      <c r="M8" s="14"/>
      <c r="N8" s="14"/>
      <c r="O8" s="14"/>
      <c r="P8" s="14"/>
      <c r="Q8" s="14"/>
      <c r="R8" s="14"/>
      <c r="S8" s="14"/>
      <c r="T8" s="14"/>
      <c r="U8" s="1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15.75" customHeight="1">
      <c r="A9" s="15"/>
      <c r="B9" s="15"/>
      <c r="C9" s="15"/>
      <c r="D9" s="16" t="s">
        <v>7</v>
      </c>
      <c r="E9" s="17" t="s">
        <v>53</v>
      </c>
      <c r="F9" s="17"/>
      <c r="G9" s="24"/>
      <c r="H9" s="17"/>
      <c r="I9" s="17"/>
      <c r="J9" s="91"/>
      <c r="K9" s="17"/>
      <c r="L9" s="17"/>
      <c r="M9" s="15"/>
      <c r="N9" s="15"/>
      <c r="O9" s="16" t="s">
        <v>8</v>
      </c>
      <c r="P9" s="15" t="s">
        <v>9</v>
      </c>
      <c r="Q9" s="15"/>
      <c r="R9" s="17" t="s">
        <v>52</v>
      </c>
      <c r="S9" s="17"/>
      <c r="T9" s="17"/>
      <c r="U9" s="1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74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3"/>
      <c r="AS9" s="73"/>
      <c r="AT9" s="73"/>
      <c r="AU9" s="73"/>
      <c r="AV9" s="75"/>
    </row>
    <row r="10" spans="1:48" ht="17.25" customHeight="1">
      <c r="A10" s="126">
        <v>2022</v>
      </c>
      <c r="B10" s="127"/>
      <c r="C10" s="14"/>
      <c r="D10" s="18" t="s">
        <v>10</v>
      </c>
      <c r="E10" s="63"/>
      <c r="F10" s="30">
        <v>44576</v>
      </c>
      <c r="G10" s="24"/>
      <c r="H10" s="19" t="s">
        <v>11</v>
      </c>
      <c r="I10" s="19"/>
      <c r="J10" s="92" t="s">
        <v>54</v>
      </c>
      <c r="K10" s="122"/>
      <c r="L10" s="123"/>
      <c r="M10" s="15"/>
      <c r="N10" s="15"/>
      <c r="O10" s="16" t="s">
        <v>12</v>
      </c>
      <c r="P10" s="31"/>
      <c r="Q10" s="17"/>
      <c r="R10" s="17"/>
      <c r="S10" s="17"/>
      <c r="T10" s="17"/>
      <c r="U10" s="1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74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3"/>
      <c r="AS10" s="73"/>
      <c r="AT10" s="73"/>
      <c r="AU10" s="73"/>
      <c r="AV10" s="73"/>
    </row>
    <row r="11" spans="1:48" ht="12" customHeight="1" thickBot="1">
      <c r="A11" s="14"/>
      <c r="B11" s="14"/>
      <c r="C11" s="14"/>
      <c r="D11" s="14"/>
      <c r="E11" s="14"/>
      <c r="F11" s="14"/>
      <c r="H11" s="14"/>
      <c r="I11" s="14"/>
      <c r="J11" s="9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15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11.25" customHeight="1" thickBot="1">
      <c r="A12" s="20" t="s">
        <v>13</v>
      </c>
      <c r="B12" s="21"/>
      <c r="C12" s="22" t="s">
        <v>14</v>
      </c>
      <c r="D12" s="40"/>
      <c r="E12" s="21" t="s">
        <v>15</v>
      </c>
      <c r="F12" s="20" t="s">
        <v>16</v>
      </c>
      <c r="G12" s="32" t="s">
        <v>17</v>
      </c>
      <c r="H12" s="21" t="s">
        <v>18</v>
      </c>
      <c r="I12" s="42"/>
      <c r="J12" s="93"/>
      <c r="K12" s="21" t="s">
        <v>19</v>
      </c>
      <c r="L12" s="1"/>
      <c r="M12" s="2" t="s">
        <v>20</v>
      </c>
      <c r="N12" s="3"/>
      <c r="O12" s="43" t="s">
        <v>21</v>
      </c>
      <c r="P12" s="4"/>
      <c r="Q12" s="4" t="s">
        <v>22</v>
      </c>
      <c r="R12" s="4"/>
      <c r="S12" s="40" t="s">
        <v>21</v>
      </c>
      <c r="T12" s="40"/>
      <c r="U12" s="21"/>
      <c r="V12" s="46"/>
      <c r="W12" s="44"/>
      <c r="X12" s="45"/>
      <c r="Y12" s="46"/>
      <c r="Z12" s="44"/>
      <c r="AA12" s="45"/>
      <c r="AB12" s="47"/>
      <c r="AC12" s="44" t="s">
        <v>23</v>
      </c>
      <c r="AD12" s="44"/>
      <c r="AE12" s="44"/>
      <c r="AF12" s="5"/>
      <c r="AG12" s="76"/>
      <c r="AH12" s="54"/>
      <c r="AI12" s="55"/>
      <c r="AJ12" s="55"/>
      <c r="AK12" s="55"/>
      <c r="AL12" s="55"/>
      <c r="AM12" s="55"/>
      <c r="AN12" s="55"/>
      <c r="AO12" s="55"/>
      <c r="AP12" s="55"/>
      <c r="AQ12" s="56"/>
      <c r="AR12" s="77"/>
      <c r="AS12" s="77"/>
      <c r="AT12" s="77"/>
      <c r="AU12" s="77"/>
      <c r="AV12" s="78" t="s">
        <v>24</v>
      </c>
    </row>
    <row r="13" spans="1:48" s="34" customFormat="1" ht="11.25" customHeight="1">
      <c r="A13" s="102" t="s">
        <v>25</v>
      </c>
      <c r="B13" s="6" t="s">
        <v>26</v>
      </c>
      <c r="C13" s="6" t="s">
        <v>27</v>
      </c>
      <c r="D13" s="41" t="s">
        <v>28</v>
      </c>
      <c r="E13" s="6" t="s">
        <v>29</v>
      </c>
      <c r="F13" s="23" t="s">
        <v>30</v>
      </c>
      <c r="G13" s="37" t="s">
        <v>30</v>
      </c>
      <c r="H13" s="6" t="s">
        <v>31</v>
      </c>
      <c r="I13" s="41" t="s">
        <v>24</v>
      </c>
      <c r="J13" s="94" t="s">
        <v>32</v>
      </c>
      <c r="K13" s="6" t="s">
        <v>15</v>
      </c>
      <c r="L13" s="21">
        <v>1</v>
      </c>
      <c r="M13" s="21">
        <v>2</v>
      </c>
      <c r="N13" s="21">
        <v>3</v>
      </c>
      <c r="O13" s="40" t="s">
        <v>33</v>
      </c>
      <c r="P13" s="21">
        <v>1</v>
      </c>
      <c r="Q13" s="21">
        <v>2</v>
      </c>
      <c r="R13" s="21">
        <v>3</v>
      </c>
      <c r="S13" s="41" t="s">
        <v>34</v>
      </c>
      <c r="T13" s="41" t="s">
        <v>35</v>
      </c>
      <c r="U13" s="6" t="s">
        <v>36</v>
      </c>
      <c r="V13" s="50"/>
      <c r="W13" s="48" t="s">
        <v>37</v>
      </c>
      <c r="X13" s="49"/>
      <c r="Y13" s="50"/>
      <c r="Z13" s="48" t="s">
        <v>38</v>
      </c>
      <c r="AA13" s="49"/>
      <c r="AB13" s="51" t="s">
        <v>39</v>
      </c>
      <c r="AC13" s="52" t="s">
        <v>40</v>
      </c>
      <c r="AD13" s="53" t="s">
        <v>41</v>
      </c>
      <c r="AE13" s="53" t="s">
        <v>42</v>
      </c>
      <c r="AF13" s="7" t="s">
        <v>43</v>
      </c>
      <c r="AG13" s="79" t="s">
        <v>44</v>
      </c>
      <c r="AH13" s="57"/>
      <c r="AI13" s="58"/>
      <c r="AJ13" s="58"/>
      <c r="AK13" s="58"/>
      <c r="AL13" s="80" t="s">
        <v>45</v>
      </c>
      <c r="AM13" s="58"/>
      <c r="AN13" s="58"/>
      <c r="AO13" s="58"/>
      <c r="AP13" s="58"/>
      <c r="AQ13" s="59"/>
      <c r="AR13" s="77"/>
      <c r="AS13" s="77"/>
      <c r="AT13" s="77"/>
      <c r="AU13" s="77"/>
      <c r="AV13" s="81" t="s">
        <v>44</v>
      </c>
    </row>
    <row r="14" spans="1:48" s="29" customFormat="1" ht="13.5" customHeight="1">
      <c r="A14" s="111">
        <v>39</v>
      </c>
      <c r="B14" s="109" t="s">
        <v>50</v>
      </c>
      <c r="C14" s="106">
        <v>1059434</v>
      </c>
      <c r="D14" s="104" t="str">
        <f t="shared" ref="D14:D22" si="0">IF(B14="F",AR14,AT14)</f>
        <v>Y16</v>
      </c>
      <c r="E14" s="64">
        <v>45</v>
      </c>
      <c r="F14" s="65" t="s">
        <v>55</v>
      </c>
      <c r="G14" s="65" t="s">
        <v>56</v>
      </c>
      <c r="H14" s="64">
        <v>2005</v>
      </c>
      <c r="I14" s="8">
        <f t="shared" ref="I14:I22" si="1">IF(AND(H14&lt;&gt;"",H14&lt;&gt;0),A$10-H14,"")</f>
        <v>17</v>
      </c>
      <c r="J14" s="95" t="s">
        <v>57</v>
      </c>
      <c r="K14" s="8">
        <v>44.2</v>
      </c>
      <c r="L14" s="8">
        <v>26</v>
      </c>
      <c r="M14" s="8">
        <v>28</v>
      </c>
      <c r="N14" s="8">
        <v>30</v>
      </c>
      <c r="O14" s="101">
        <f t="shared" ref="O14:O21" si="2">IF(L14&lt;&gt;"",MAX(L14:N14),"")</f>
        <v>30</v>
      </c>
      <c r="P14" s="8">
        <v>34</v>
      </c>
      <c r="Q14" s="8">
        <v>37</v>
      </c>
      <c r="R14" s="8">
        <v>40</v>
      </c>
      <c r="S14" s="101">
        <f t="shared" ref="S14:S21" si="3">IF(P14&lt;&gt;"",MAX(P14:R14),"")</f>
        <v>40</v>
      </c>
      <c r="T14" s="8">
        <f t="shared" ref="T14:T19" si="4">IF(O14&lt;&gt;"",SUM(O14,S14),"")</f>
        <v>70</v>
      </c>
      <c r="U14" s="8">
        <v>1</v>
      </c>
      <c r="V14" s="8">
        <f t="shared" ref="V14:V21" si="5">IF(B14="M",0.75194503,0)</f>
        <v>0</v>
      </c>
      <c r="W14" s="8">
        <f t="shared" ref="W14:W21" si="6">IF(B14="F",0.783497476,0)</f>
        <v>0.78349747599999997</v>
      </c>
      <c r="X14" s="38">
        <f t="shared" ref="X14:X21" si="7">MAX(V14:W14)</f>
        <v>0.78349747599999997</v>
      </c>
      <c r="Y14" s="8">
        <f t="shared" ref="Y14:Y21" si="8">IF(B14="M",175.508,0)</f>
        <v>0</v>
      </c>
      <c r="Z14" s="8">
        <f t="shared" ref="Z14:Z21" si="9">IF(B14="F",153.655,0)</f>
        <v>153.655</v>
      </c>
      <c r="AA14" s="38">
        <f t="shared" ref="AA14:AA21" si="10">MAX(Y14:Z14)</f>
        <v>153.655</v>
      </c>
      <c r="AB14" s="39">
        <f t="shared" ref="AB14:AB21" si="11">LOG10(K14/AA14)</f>
        <v>-0.54112442760307611</v>
      </c>
      <c r="AC14" s="38">
        <f t="shared" ref="AC14:AC21" si="12">X14*AB14*AB14</f>
        <v>0.22942031969086002</v>
      </c>
      <c r="AD14" s="39">
        <f t="shared" ref="AD14:AD21" si="13">POWER(10,AC14)</f>
        <v>1.6959784113809471</v>
      </c>
      <c r="AE14" s="38">
        <f t="shared" ref="AE14:AE21" si="14">IF(K14&gt;AA14,1,0)</f>
        <v>0</v>
      </c>
      <c r="AF14" s="39">
        <f t="shared" ref="AF14:AF21" si="15">IF(AE14=0,MAX(AD14:AE14),1)</f>
        <v>1.6959784113809471</v>
      </c>
      <c r="AG14" s="82">
        <f t="shared" ref="AG14:AG21" si="16">IF(T14&lt;&gt;"",T14*AF14,"")</f>
        <v>118.71848879666629</v>
      </c>
      <c r="AH14" s="82">
        <f t="shared" ref="AH14:AH21" si="17">IF(I14=A$10,0,IF(I14=90,3.571,IF(I14=89,3.559,IF(I14=88,3.54,IF(I14=87,3.508,IF(I14=86,3.458,IF(I14=85,3.386,IF(I14=84,3.288,0))))))))</f>
        <v>0</v>
      </c>
      <c r="AI14" s="82">
        <f t="shared" ref="AI14:AI21" si="18">IF(I14=A$10,0,IF(I14=83,3.166,IF(I14=82,3.018,IF(I14=81,2.849,IF(I14=80,2.669,IF(I14=79,2.5,IF(I14=78,2.358,IF(I14=77,2.251,0))))))))</f>
        <v>0</v>
      </c>
      <c r="AJ14" s="82">
        <f t="shared" ref="AJ14:AJ21" si="19">IF(I14=A$10,0,IF(I14=76,2.184,IF(I14=75,2.142,IF(I14=74,2.113,IF(I14=73,2.087,IF(I14=72,2.053,IF(I14=71,2.002,IF(I14=70,1.933,0))))))))</f>
        <v>0</v>
      </c>
      <c r="AK14" s="82">
        <f t="shared" ref="AK14:AK21" si="20">IF(I14=A$10,0,IF(I14=69,1.856,IF(I14=68,1.782,IF(I14=67,1.719,IF(I14=66,1.671,IF(I14=65,1.636,IF(I14=64,1.608,IF(I14=63,1.584,0))))))))</f>
        <v>0</v>
      </c>
      <c r="AL14" s="82">
        <f t="shared" ref="AL14:AL21" si="21">IF(I14=A$10,0,IF(I14=62,1.561,IF(I14=61,1.536,IF(I14=60,1.509,IF(I14=59,1.48,IF(I14=58,1.449,IF(I14=57,1.417,IF(I14=56,1.384,0))))))))</f>
        <v>0</v>
      </c>
      <c r="AM14" s="82">
        <f t="shared" ref="AM14:AM21" si="22">IF(I14=A$10,0,IF(I14=55,1.35,IF(I14=54,1.319,IF(I14=53,1.293,IF(I14=52,1.271,IF(I14=51,1.255,IF(I14=50,1.243,IF(I14=49,1.234,0))))))))</f>
        <v>0</v>
      </c>
      <c r="AN14" s="82">
        <f t="shared" ref="AN14:AN21" si="23">IF(I14=A$10,0,IF(I14=48,1.226,IF(I14=47,1.217,IF(I14=46,1.207,IF(I14=45,1.195,IF(I14=44,1.183,IF(I14=43,1.17,IF(I14=42,1.158,0))))))))</f>
        <v>0</v>
      </c>
      <c r="AO14" s="82">
        <f t="shared" ref="AO14:AO21" si="24">IF(I14=A$10,0,IF(I14=41,1.147,IF(I14=40,1.136,IF(I14=39,1.125,IF(I14=38,1.113,IF(I14=37,1.1,IF(I14=36,1.087,IF(I14=35,1.072,0))))))))</f>
        <v>0</v>
      </c>
      <c r="AP14" s="82">
        <f t="shared" ref="AP14:AP21" si="25">IF(I14=A$10,0,IF(I14=36,1.087,IF(I14=35,1.072,0)))</f>
        <v>0</v>
      </c>
      <c r="AQ14" s="82">
        <f t="shared" ref="AQ14:AQ21" si="26">IF(I14=A$10,0,MAX(AH14:AP14))</f>
        <v>0</v>
      </c>
      <c r="AR14" s="83" t="str">
        <f t="shared" ref="AR14" si="27">IF(I14=0,"",IF(I14&lt;12,"Y11-",IF(I14&lt;14,"Y12",IF(I14&lt;16,"Y14",IF(I14&lt;18,"Y16",IF(I14&lt;21,"J",IF(I14&lt;35,"",IF(I14&lt;40,"W35",IF(I14&lt;45,"W40",IF(I14&lt;50,"W45",IF(I14&lt;55,"W50",IF(I14&lt;60,"W55",AS14))))))))))))</f>
        <v>Y16</v>
      </c>
      <c r="AS14" s="84" t="str">
        <f t="shared" ref="AS14" si="28">IF(I14&lt;65,"W60",IF(I14&lt;70,"W65",IF(I14&lt;75,"W70",IF(I14&lt;80,"W75",IF(I14&lt;85,"W80",IF(I14&lt;90,"W85",""))))))</f>
        <v>W60</v>
      </c>
      <c r="AT14" s="85" t="str">
        <f t="shared" ref="AT14:AT21" si="29">IF(I14=0,"",IF(I14&lt;12,"Y11-",IF(I14&lt;14,"Y12",IF(I14&lt;16,"Y14",IF(I14&lt;18,"Y16",IF(I14&lt;21,"J",(IF(I14&lt;35,"",IF(I14&lt;40,"M35",IF(I14&lt;45,"M40",IF(I14&lt;50,"M45",IF(I14&lt;55,"M50",IF(I14&lt;60,"M55",AU14)))))))))))))</f>
        <v>Y16</v>
      </c>
      <c r="AU14" s="82" t="str">
        <f t="shared" ref="AU14:AU21" si="30">IF(I14&lt;65,"M60",IF(I14&lt;70,"M65",IF(I14&lt;75,"M70",IF(I14&lt;80,"M75",IF(I14&lt;85,"M80",IF(I14&lt;90,"M85",""))))))</f>
        <v>M60</v>
      </c>
      <c r="AV14" s="82" t="str">
        <f t="shared" ref="AV14:AV21" si="31">IF(AQ14&gt;1,AG14*AQ14," ")</f>
        <v xml:space="preserve"> </v>
      </c>
    </row>
    <row r="15" spans="1:48" s="36" customFormat="1" ht="12.75" customHeight="1">
      <c r="A15" s="111">
        <v>69</v>
      </c>
      <c r="B15" s="109" t="s">
        <v>50</v>
      </c>
      <c r="C15" s="106">
        <v>157656</v>
      </c>
      <c r="D15" s="104" t="str">
        <f>IF(B15="F",AR15,AT15)</f>
        <v>J</v>
      </c>
      <c r="E15" s="64">
        <v>49</v>
      </c>
      <c r="F15" s="65" t="s">
        <v>62</v>
      </c>
      <c r="G15" s="65" t="s">
        <v>63</v>
      </c>
      <c r="H15" s="64">
        <v>2002</v>
      </c>
      <c r="I15" s="8">
        <f>IF(AND(H15&lt;&gt;"",H15&lt;&gt;0),A$10-H15,"")</f>
        <v>20</v>
      </c>
      <c r="J15" s="95"/>
      <c r="K15" s="8">
        <v>47.5</v>
      </c>
      <c r="L15" s="8">
        <v>50</v>
      </c>
      <c r="M15" s="8">
        <v>-53</v>
      </c>
      <c r="N15" s="8">
        <v>-55</v>
      </c>
      <c r="O15" s="101">
        <f>IF(L15&lt;&gt;"",MAX(L15:N15),"")</f>
        <v>50</v>
      </c>
      <c r="P15" s="8">
        <v>60</v>
      </c>
      <c r="Q15" s="8">
        <v>-63</v>
      </c>
      <c r="R15" s="8">
        <v>-66</v>
      </c>
      <c r="S15" s="101">
        <f>IF(P15&lt;&gt;"",MAX(P15:R15),"")</f>
        <v>60</v>
      </c>
      <c r="T15" s="8">
        <f>IF(O15&lt;&gt;"",SUM(O15,S15),"")</f>
        <v>110</v>
      </c>
      <c r="U15" s="8">
        <v>1</v>
      </c>
      <c r="V15" s="8">
        <f>IF(B15="M",0.75194503,0)</f>
        <v>0</v>
      </c>
      <c r="W15" s="8">
        <f>IF(B15="F",0.783497476,0)</f>
        <v>0.78349747599999997</v>
      </c>
      <c r="X15" s="38">
        <f>MAX(V15:W15)</f>
        <v>0.78349747599999997</v>
      </c>
      <c r="Y15" s="8">
        <f>IF(B15="M",175.508,0)</f>
        <v>0</v>
      </c>
      <c r="Z15" s="8">
        <f>IF(B15="F",153.655,0)</f>
        <v>153.655</v>
      </c>
      <c r="AA15" s="38">
        <f>MAX(Y15:Z15)</f>
        <v>153.655</v>
      </c>
      <c r="AB15" s="39">
        <f>LOG10(K15/AA15)</f>
        <v>-0.50985308732730139</v>
      </c>
      <c r="AC15" s="38">
        <f>X15*AB15*AB15</f>
        <v>0.20367030259567043</v>
      </c>
      <c r="AD15" s="39">
        <f>POWER(10,AC15)</f>
        <v>1.5983441748252802</v>
      </c>
      <c r="AE15" s="38">
        <f>IF(K15&gt;AA15,1,0)</f>
        <v>0</v>
      </c>
      <c r="AF15" s="39">
        <f>IF(AE15=0,MAX(AD15:AE15),1)</f>
        <v>1.5983441748252802</v>
      </c>
      <c r="AG15" s="82">
        <f>IF(T15&lt;&gt;"",T15*AF15,"")</f>
        <v>175.81785923078084</v>
      </c>
      <c r="AH15" s="82">
        <f>IF(I15=A$10,0,IF(I15=90,3.571,IF(I15=89,3.559,IF(I15=88,3.54,IF(I15=87,3.508,IF(I15=86,3.458,IF(I15=85,3.386,IF(I15=84,3.288,0))))))))</f>
        <v>0</v>
      </c>
      <c r="AI15" s="82">
        <f>IF(I15=A$10,0,IF(I15=83,3.166,IF(I15=82,3.018,IF(I15=81,2.849,IF(I15=80,2.669,IF(I15=79,2.5,IF(I15=78,2.358,IF(I15=77,2.251,0))))))))</f>
        <v>0</v>
      </c>
      <c r="AJ15" s="82">
        <f>IF(I15=A$10,0,IF(I15=76,2.184,IF(I15=75,2.142,IF(I15=74,2.113,IF(I15=73,2.087,IF(I15=72,2.053,IF(I15=71,2.002,IF(I15=70,1.933,0))))))))</f>
        <v>0</v>
      </c>
      <c r="AK15" s="82">
        <f>IF(I15=A$10,0,IF(I15=69,1.856,IF(I15=68,1.782,IF(I15=67,1.719,IF(I15=66,1.671,IF(I15=65,1.636,IF(I15=64,1.608,IF(I15=63,1.584,0))))))))</f>
        <v>0</v>
      </c>
      <c r="AL15" s="82">
        <f>IF(I15=A$10,0,IF(I15=62,1.561,IF(I15=61,1.536,IF(I15=60,1.509,IF(I15=59,1.48,IF(I15=58,1.449,IF(I15=57,1.417,IF(I15=56,1.384,0))))))))</f>
        <v>0</v>
      </c>
      <c r="AM15" s="82">
        <f>IF(I15=A$10,0,IF(I15=55,1.35,IF(I15=54,1.319,IF(I15=53,1.293,IF(I15=52,1.271,IF(I15=51,1.255,IF(I15=50,1.243,IF(I15=49,1.234,0))))))))</f>
        <v>0</v>
      </c>
      <c r="AN15" s="82">
        <f>IF(I15=A$10,0,IF(I15=48,1.226,IF(I15=47,1.217,IF(I15=46,1.207,IF(I15=45,1.195,IF(I15=44,1.183,IF(I15=43,1.17,IF(I15=42,1.158,0))))))))</f>
        <v>0</v>
      </c>
      <c r="AO15" s="82">
        <f>IF(I15=A$10,0,IF(I15=41,1.147,IF(I15=40,1.136,IF(I15=39,1.125,IF(I15=38,1.113,IF(I15=37,1.1,IF(I15=36,1.087,IF(I15=35,1.072,0))))))))</f>
        <v>0</v>
      </c>
      <c r="AP15" s="82">
        <f>IF(I15=A$10,0,IF(I15=36,1.087,IF(I15=35,1.072,0)))</f>
        <v>0</v>
      </c>
      <c r="AQ15" s="82">
        <f>IF(I15=A$10,0,MAX(AH15:AP15))</f>
        <v>0</v>
      </c>
      <c r="AR15" s="83" t="str">
        <f>IF(I15=0,"",IF(I15&lt;12,"Y11-",IF(I15&lt;14,"Y12",IF(I15&lt;16,"Y14",IF(I15&lt;18,"Y16",IF(I15&lt;21,"J",IF(I15&lt;35,"",IF(I15&lt;40,"W35",IF(I15&lt;45,"W40",IF(I15&lt;50,"W45",IF(I15&lt;55,"W50",IF(I15&lt;60,"W55",AS15))))))))))))</f>
        <v>J</v>
      </c>
      <c r="AS15" s="84" t="str">
        <f>IF(I15&lt;65,"W60",IF(I15&lt;70,"W65",IF(I15&lt;75,"W70",IF(I15&lt;80,"W75",IF(I15&lt;85,"W80",IF(I15&lt;90,"W85",""))))))</f>
        <v>W60</v>
      </c>
      <c r="AT15" s="85" t="str">
        <f>IF(I15=0,"",IF(I15&lt;12,"Y11-",IF(I15&lt;14,"Y12",IF(I15&lt;16,"Y14",IF(I15&lt;18,"Y16",IF(I15&lt;21,"J",(IF(I15&lt;35,"",IF(I15&lt;40,"M35",IF(I15&lt;45,"M40",IF(I15&lt;50,"M45",IF(I15&lt;55,"M50",IF(I15&lt;60,"M55",AU15)))))))))))))</f>
        <v>J</v>
      </c>
      <c r="AU15" s="82" t="str">
        <f>IF(I15&lt;65,"M60",IF(I15&lt;70,"M65",IF(I15&lt;75,"M70",IF(I15&lt;80,"M75",IF(I15&lt;85,"M80",IF(I15&lt;90,"M85",""))))))</f>
        <v>M60</v>
      </c>
      <c r="AV15" s="82" t="str">
        <f>IF(AQ15&gt;1,AG15*AQ15," ")</f>
        <v xml:space="preserve"> </v>
      </c>
    </row>
    <row r="16" spans="1:48" s="29" customFormat="1" ht="15.75" customHeight="1">
      <c r="A16" s="111">
        <v>33</v>
      </c>
      <c r="B16" s="109" t="s">
        <v>50</v>
      </c>
      <c r="C16" s="106">
        <v>1045221</v>
      </c>
      <c r="D16" s="104" t="str">
        <f t="shared" si="0"/>
        <v/>
      </c>
      <c r="E16" s="64">
        <v>49</v>
      </c>
      <c r="F16" s="65" t="s">
        <v>59</v>
      </c>
      <c r="G16" s="65" t="s">
        <v>60</v>
      </c>
      <c r="H16" s="64">
        <v>1991</v>
      </c>
      <c r="I16" s="8">
        <f t="shared" si="1"/>
        <v>31</v>
      </c>
      <c r="J16" s="95" t="s">
        <v>61</v>
      </c>
      <c r="K16" s="8">
        <v>48.5</v>
      </c>
      <c r="L16" s="8">
        <v>-41</v>
      </c>
      <c r="M16" s="8">
        <v>-41</v>
      </c>
      <c r="N16" s="8">
        <v>41</v>
      </c>
      <c r="O16" s="101">
        <v>41</v>
      </c>
      <c r="P16" s="8">
        <v>52</v>
      </c>
      <c r="Q16" s="8">
        <v>54</v>
      </c>
      <c r="R16" s="8">
        <v>58</v>
      </c>
      <c r="S16" s="101">
        <f t="shared" si="3"/>
        <v>58</v>
      </c>
      <c r="T16" s="8">
        <f t="shared" si="4"/>
        <v>99</v>
      </c>
      <c r="U16" s="8">
        <v>2</v>
      </c>
      <c r="V16" s="8">
        <f t="shared" si="5"/>
        <v>0</v>
      </c>
      <c r="W16" s="8">
        <f t="shared" si="6"/>
        <v>0.78349747599999997</v>
      </c>
      <c r="X16" s="38">
        <f t="shared" si="7"/>
        <v>0.78349747599999997</v>
      </c>
      <c r="Y16" s="8">
        <f t="shared" si="8"/>
        <v>0</v>
      </c>
      <c r="Z16" s="8">
        <f t="shared" si="9"/>
        <v>153.655</v>
      </c>
      <c r="AA16" s="38">
        <f t="shared" si="10"/>
        <v>153.655</v>
      </c>
      <c r="AB16" s="39">
        <f t="shared" si="11"/>
        <v>-0.50080495834990435</v>
      </c>
      <c r="AC16" s="38">
        <f t="shared" si="12"/>
        <v>0.19650555950884968</v>
      </c>
      <c r="AD16" s="39">
        <f t="shared" si="13"/>
        <v>1.5721919183436548</v>
      </c>
      <c r="AE16" s="38">
        <f t="shared" si="14"/>
        <v>0</v>
      </c>
      <c r="AF16" s="39">
        <f t="shared" si="15"/>
        <v>1.5721919183436548</v>
      </c>
      <c r="AG16" s="82">
        <f t="shared" si="16"/>
        <v>155.64699991602183</v>
      </c>
      <c r="AH16" s="82">
        <f t="shared" si="17"/>
        <v>0</v>
      </c>
      <c r="AI16" s="82">
        <f t="shared" si="18"/>
        <v>0</v>
      </c>
      <c r="AJ16" s="82">
        <f t="shared" si="19"/>
        <v>0</v>
      </c>
      <c r="AK16" s="82">
        <f t="shared" si="20"/>
        <v>0</v>
      </c>
      <c r="AL16" s="82">
        <f t="shared" si="21"/>
        <v>0</v>
      </c>
      <c r="AM16" s="82">
        <f t="shared" si="22"/>
        <v>0</v>
      </c>
      <c r="AN16" s="82">
        <f t="shared" si="23"/>
        <v>0</v>
      </c>
      <c r="AO16" s="82">
        <f t="shared" si="24"/>
        <v>0</v>
      </c>
      <c r="AP16" s="82">
        <f t="shared" si="25"/>
        <v>0</v>
      </c>
      <c r="AQ16" s="82">
        <f t="shared" si="26"/>
        <v>0</v>
      </c>
      <c r="AR16" s="83" t="str">
        <f t="shared" ref="AR16:AR19" si="32">IF(I16=0,"",IF(I16&lt;12,"Y11-",IF(I16&lt;14,"Y12",IF(I16&lt;16,"Y14",IF(I16&lt;18,"Y16",IF(I16&lt;21,"J",IF(I16&lt;35,"",IF(I16&lt;40,"W35",IF(I16&lt;45,"W40",IF(I16&lt;50,"W45",IF(I16&lt;55,"W50",IF(I16&lt;60,"W55",AS16))))))))))))</f>
        <v/>
      </c>
      <c r="AS16" s="84" t="str">
        <f t="shared" ref="AS16:AS19" si="33">IF(I16&lt;65,"W60",IF(I16&lt;70,"W65",IF(I16&lt;75,"W70",IF(I16&lt;80,"W75",IF(I16&lt;85,"W80",IF(I16&lt;90,"W85",""))))))</f>
        <v>W60</v>
      </c>
      <c r="AT16" s="85" t="str">
        <f t="shared" si="29"/>
        <v/>
      </c>
      <c r="AU16" s="82" t="str">
        <f t="shared" si="30"/>
        <v>M60</v>
      </c>
      <c r="AV16" s="82" t="str">
        <f t="shared" si="31"/>
        <v xml:space="preserve"> </v>
      </c>
    </row>
    <row r="17" spans="1:48" s="36" customFormat="1" ht="12.75" customHeight="1">
      <c r="A17" s="111">
        <v>55</v>
      </c>
      <c r="B17" s="109" t="s">
        <v>50</v>
      </c>
      <c r="C17" s="106">
        <v>1023782</v>
      </c>
      <c r="D17" s="104" t="str">
        <f t="shared" si="0"/>
        <v>Y14</v>
      </c>
      <c r="E17" s="64">
        <v>55</v>
      </c>
      <c r="F17" s="65" t="s">
        <v>64</v>
      </c>
      <c r="G17" s="65" t="s">
        <v>65</v>
      </c>
      <c r="H17" s="64">
        <v>2007</v>
      </c>
      <c r="I17" s="8">
        <f t="shared" si="1"/>
        <v>15</v>
      </c>
      <c r="J17" s="95" t="s">
        <v>66</v>
      </c>
      <c r="K17" s="8">
        <v>51.6</v>
      </c>
      <c r="L17" s="8">
        <v>30</v>
      </c>
      <c r="M17" s="8">
        <v>32</v>
      </c>
      <c r="N17" s="8">
        <v>-34</v>
      </c>
      <c r="O17" s="101">
        <f t="shared" si="2"/>
        <v>32</v>
      </c>
      <c r="P17" s="8">
        <v>41</v>
      </c>
      <c r="Q17" s="8">
        <v>44</v>
      </c>
      <c r="R17" s="8">
        <v>46</v>
      </c>
      <c r="S17" s="101">
        <f t="shared" si="3"/>
        <v>46</v>
      </c>
      <c r="T17" s="8">
        <f t="shared" si="4"/>
        <v>78</v>
      </c>
      <c r="U17" s="8">
        <v>3</v>
      </c>
      <c r="V17" s="8">
        <f t="shared" si="5"/>
        <v>0</v>
      </c>
      <c r="W17" s="8">
        <f t="shared" si="6"/>
        <v>0.78349747599999997</v>
      </c>
      <c r="X17" s="38">
        <f t="shared" si="7"/>
        <v>0.78349747599999997</v>
      </c>
      <c r="Y17" s="8">
        <f t="shared" si="8"/>
        <v>0</v>
      </c>
      <c r="Z17" s="8">
        <f t="shared" si="9"/>
        <v>153.655</v>
      </c>
      <c r="AA17" s="38">
        <f t="shared" si="10"/>
        <v>153.655</v>
      </c>
      <c r="AB17" s="39">
        <f t="shared" si="11"/>
        <v>-0.4738969953249566</v>
      </c>
      <c r="AC17" s="38">
        <f t="shared" si="12"/>
        <v>0.17595657993069405</v>
      </c>
      <c r="AD17" s="39">
        <f t="shared" si="13"/>
        <v>1.4995349069004722</v>
      </c>
      <c r="AE17" s="38">
        <f t="shared" si="14"/>
        <v>0</v>
      </c>
      <c r="AF17" s="39">
        <f t="shared" si="15"/>
        <v>1.4995349069004722</v>
      </c>
      <c r="AG17" s="82">
        <f t="shared" si="16"/>
        <v>116.96372273823683</v>
      </c>
      <c r="AH17" s="82">
        <f t="shared" si="17"/>
        <v>0</v>
      </c>
      <c r="AI17" s="82">
        <f t="shared" si="18"/>
        <v>0</v>
      </c>
      <c r="AJ17" s="82">
        <f t="shared" si="19"/>
        <v>0</v>
      </c>
      <c r="AK17" s="82">
        <f t="shared" si="20"/>
        <v>0</v>
      </c>
      <c r="AL17" s="82">
        <f t="shared" si="21"/>
        <v>0</v>
      </c>
      <c r="AM17" s="82">
        <f t="shared" si="22"/>
        <v>0</v>
      </c>
      <c r="AN17" s="82">
        <f t="shared" si="23"/>
        <v>0</v>
      </c>
      <c r="AO17" s="82">
        <f t="shared" si="24"/>
        <v>0</v>
      </c>
      <c r="AP17" s="82">
        <f t="shared" si="25"/>
        <v>0</v>
      </c>
      <c r="AQ17" s="82">
        <f t="shared" si="26"/>
        <v>0</v>
      </c>
      <c r="AR17" s="83" t="str">
        <f t="shared" si="32"/>
        <v>Y14</v>
      </c>
      <c r="AS17" s="84" t="str">
        <f t="shared" si="33"/>
        <v>W60</v>
      </c>
      <c r="AT17" s="85" t="str">
        <f t="shared" si="29"/>
        <v>Y14</v>
      </c>
      <c r="AU17" s="82" t="str">
        <f t="shared" si="30"/>
        <v>M60</v>
      </c>
      <c r="AV17" s="82" t="str">
        <f t="shared" si="31"/>
        <v xml:space="preserve"> </v>
      </c>
    </row>
    <row r="18" spans="1:48" s="36" customFormat="1" ht="12.75" customHeight="1">
      <c r="A18" s="111">
        <v>42</v>
      </c>
      <c r="B18" s="109" t="s">
        <v>50</v>
      </c>
      <c r="C18" s="106">
        <v>1055570</v>
      </c>
      <c r="D18" s="104" t="str">
        <f t="shared" si="0"/>
        <v>W35</v>
      </c>
      <c r="E18" s="64">
        <v>55</v>
      </c>
      <c r="F18" s="65" t="s">
        <v>67</v>
      </c>
      <c r="G18" s="65" t="s">
        <v>68</v>
      </c>
      <c r="H18" s="64">
        <v>1983</v>
      </c>
      <c r="I18" s="8">
        <f t="shared" si="1"/>
        <v>39</v>
      </c>
      <c r="J18" s="95" t="s">
        <v>61</v>
      </c>
      <c r="K18" s="8">
        <v>54.55</v>
      </c>
      <c r="L18" s="8">
        <v>30</v>
      </c>
      <c r="M18" s="8">
        <v>-34</v>
      </c>
      <c r="N18" s="8">
        <v>35</v>
      </c>
      <c r="O18" s="101">
        <f t="shared" si="2"/>
        <v>35</v>
      </c>
      <c r="P18" s="8">
        <v>-44</v>
      </c>
      <c r="Q18" s="8">
        <v>44</v>
      </c>
      <c r="R18" s="8">
        <v>48</v>
      </c>
      <c r="S18" s="101">
        <v>48</v>
      </c>
      <c r="T18" s="8">
        <f t="shared" si="4"/>
        <v>83</v>
      </c>
      <c r="U18" s="8">
        <v>2</v>
      </c>
      <c r="V18" s="8">
        <f t="shared" si="5"/>
        <v>0</v>
      </c>
      <c r="W18" s="8">
        <f t="shared" si="6"/>
        <v>0.78349747599999997</v>
      </c>
      <c r="X18" s="38">
        <f t="shared" si="7"/>
        <v>0.78349747599999997</v>
      </c>
      <c r="Y18" s="8">
        <f t="shared" si="8"/>
        <v>0</v>
      </c>
      <c r="Z18" s="8">
        <f t="shared" si="9"/>
        <v>153.655</v>
      </c>
      <c r="AA18" s="38">
        <f t="shared" si="10"/>
        <v>153.655</v>
      </c>
      <c r="AB18" s="39">
        <f t="shared" si="11"/>
        <v>-0.44975194202780733</v>
      </c>
      <c r="AC18" s="38">
        <f t="shared" si="12"/>
        <v>0.15848336958515705</v>
      </c>
      <c r="AD18" s="39">
        <f t="shared" si="13"/>
        <v>1.4404008519992511</v>
      </c>
      <c r="AE18" s="38">
        <f t="shared" si="14"/>
        <v>0</v>
      </c>
      <c r="AF18" s="39">
        <f t="shared" si="15"/>
        <v>1.4404008519992511</v>
      </c>
      <c r="AG18" s="82">
        <f t="shared" si="16"/>
        <v>119.55327071593784</v>
      </c>
      <c r="AH18" s="82">
        <f t="shared" si="17"/>
        <v>0</v>
      </c>
      <c r="AI18" s="82">
        <f t="shared" si="18"/>
        <v>0</v>
      </c>
      <c r="AJ18" s="82">
        <f t="shared" si="19"/>
        <v>0</v>
      </c>
      <c r="AK18" s="82">
        <f t="shared" si="20"/>
        <v>0</v>
      </c>
      <c r="AL18" s="82">
        <f t="shared" si="21"/>
        <v>0</v>
      </c>
      <c r="AM18" s="82">
        <f t="shared" si="22"/>
        <v>0</v>
      </c>
      <c r="AN18" s="82">
        <f t="shared" si="23"/>
        <v>0</v>
      </c>
      <c r="AO18" s="82">
        <f t="shared" si="24"/>
        <v>1.125</v>
      </c>
      <c r="AP18" s="82">
        <f t="shared" si="25"/>
        <v>0</v>
      </c>
      <c r="AQ18" s="82">
        <f t="shared" si="26"/>
        <v>1.125</v>
      </c>
      <c r="AR18" s="83" t="str">
        <f t="shared" si="32"/>
        <v>W35</v>
      </c>
      <c r="AS18" s="84" t="str">
        <f t="shared" si="33"/>
        <v>W60</v>
      </c>
      <c r="AT18" s="85" t="str">
        <f t="shared" si="29"/>
        <v>M35</v>
      </c>
      <c r="AU18" s="82" t="str">
        <f t="shared" si="30"/>
        <v>M60</v>
      </c>
      <c r="AV18" s="82">
        <f t="shared" si="31"/>
        <v>134.49742955543007</v>
      </c>
    </row>
    <row r="19" spans="1:48" s="36" customFormat="1" ht="12.75" customHeight="1">
      <c r="A19" s="111">
        <v>6</v>
      </c>
      <c r="B19" s="109" t="s">
        <v>50</v>
      </c>
      <c r="C19" s="106">
        <v>1052283</v>
      </c>
      <c r="D19" s="104" t="str">
        <f t="shared" si="0"/>
        <v>Y16</v>
      </c>
      <c r="E19" s="64">
        <v>55</v>
      </c>
      <c r="F19" s="65" t="s">
        <v>71</v>
      </c>
      <c r="G19" s="65" t="s">
        <v>72</v>
      </c>
      <c r="H19" s="64">
        <v>2006</v>
      </c>
      <c r="I19" s="8">
        <f t="shared" si="1"/>
        <v>16</v>
      </c>
      <c r="J19" s="95"/>
      <c r="K19" s="8">
        <v>52.55</v>
      </c>
      <c r="L19" s="8">
        <v>57</v>
      </c>
      <c r="M19" s="8">
        <v>60</v>
      </c>
      <c r="N19" s="8">
        <v>-63</v>
      </c>
      <c r="O19" s="101">
        <f t="shared" si="2"/>
        <v>60</v>
      </c>
      <c r="P19" s="8">
        <v>72</v>
      </c>
      <c r="Q19" s="8">
        <v>75</v>
      </c>
      <c r="R19" s="8">
        <v>78</v>
      </c>
      <c r="S19" s="101">
        <f t="shared" si="3"/>
        <v>78</v>
      </c>
      <c r="T19" s="8">
        <f t="shared" si="4"/>
        <v>138</v>
      </c>
      <c r="U19" s="8">
        <v>1</v>
      </c>
      <c r="V19" s="8">
        <f t="shared" si="5"/>
        <v>0</v>
      </c>
      <c r="W19" s="8">
        <f t="shared" si="6"/>
        <v>0.78349747599999997</v>
      </c>
      <c r="X19" s="38">
        <f t="shared" si="7"/>
        <v>0.78349747599999997</v>
      </c>
      <c r="Y19" s="8">
        <f t="shared" si="8"/>
        <v>0</v>
      </c>
      <c r="Z19" s="8">
        <f t="shared" si="9"/>
        <v>153.655</v>
      </c>
      <c r="AA19" s="38">
        <f t="shared" si="10"/>
        <v>153.655</v>
      </c>
      <c r="AB19" s="39">
        <f t="shared" si="11"/>
        <v>-0.46597397658790701</v>
      </c>
      <c r="AC19" s="38">
        <f t="shared" si="12"/>
        <v>0.17012217562204585</v>
      </c>
      <c r="AD19" s="39">
        <f t="shared" si="13"/>
        <v>1.4795245491283371</v>
      </c>
      <c r="AE19" s="38">
        <f t="shared" si="14"/>
        <v>0</v>
      </c>
      <c r="AF19" s="39">
        <f t="shared" si="15"/>
        <v>1.4795245491283371</v>
      </c>
      <c r="AG19" s="82">
        <f t="shared" si="16"/>
        <v>204.17438777971051</v>
      </c>
      <c r="AH19" s="82">
        <f t="shared" si="17"/>
        <v>0</v>
      </c>
      <c r="AI19" s="82">
        <f t="shared" si="18"/>
        <v>0</v>
      </c>
      <c r="AJ19" s="82">
        <f t="shared" si="19"/>
        <v>0</v>
      </c>
      <c r="AK19" s="82">
        <f t="shared" si="20"/>
        <v>0</v>
      </c>
      <c r="AL19" s="82">
        <f t="shared" si="21"/>
        <v>0</v>
      </c>
      <c r="AM19" s="82">
        <f t="shared" si="22"/>
        <v>0</v>
      </c>
      <c r="AN19" s="82">
        <f t="shared" si="23"/>
        <v>0</v>
      </c>
      <c r="AO19" s="82">
        <f t="shared" si="24"/>
        <v>0</v>
      </c>
      <c r="AP19" s="82">
        <f t="shared" si="25"/>
        <v>0</v>
      </c>
      <c r="AQ19" s="82">
        <f t="shared" si="26"/>
        <v>0</v>
      </c>
      <c r="AR19" s="83" t="str">
        <f t="shared" si="32"/>
        <v>Y16</v>
      </c>
      <c r="AS19" s="84" t="str">
        <f t="shared" si="33"/>
        <v>W60</v>
      </c>
      <c r="AT19" s="85" t="str">
        <f t="shared" si="29"/>
        <v>Y16</v>
      </c>
      <c r="AU19" s="82" t="str">
        <f t="shared" si="30"/>
        <v>M60</v>
      </c>
      <c r="AV19" s="82" t="str">
        <f t="shared" si="31"/>
        <v xml:space="preserve"> </v>
      </c>
    </row>
    <row r="20" spans="1:48" s="36" customFormat="1" ht="12.75" customHeight="1">
      <c r="A20" s="111">
        <v>22</v>
      </c>
      <c r="B20" s="109" t="s">
        <v>50</v>
      </c>
      <c r="C20" s="107">
        <v>1035270</v>
      </c>
      <c r="D20" s="104" t="str">
        <f>IF(B20="F",AR20,AT20)</f>
        <v>W40</v>
      </c>
      <c r="E20" s="64">
        <v>59</v>
      </c>
      <c r="F20" s="66" t="s">
        <v>69</v>
      </c>
      <c r="G20" s="66" t="s">
        <v>70</v>
      </c>
      <c r="H20" s="64">
        <v>1982</v>
      </c>
      <c r="I20" s="8">
        <f>IF(AND(H20&lt;&gt;"",H20&lt;&gt;0),A$10-H20,"")</f>
        <v>40</v>
      </c>
      <c r="J20" s="95" t="s">
        <v>66</v>
      </c>
      <c r="K20" s="8">
        <v>56.9</v>
      </c>
      <c r="L20" s="8">
        <v>-50</v>
      </c>
      <c r="M20" s="8">
        <v>-52</v>
      </c>
      <c r="N20" s="8">
        <v>-52</v>
      </c>
      <c r="O20" s="101"/>
      <c r="P20" s="8">
        <v>-66</v>
      </c>
      <c r="Q20" s="8">
        <v>66</v>
      </c>
      <c r="R20" s="8">
        <v>-68</v>
      </c>
      <c r="S20" s="101">
        <f t="shared" si="3"/>
        <v>66</v>
      </c>
      <c r="T20" s="8">
        <v>0</v>
      </c>
      <c r="U20" s="8"/>
      <c r="V20" s="8">
        <f>IF(B20="M",0.75194503,0)</f>
        <v>0</v>
      </c>
      <c r="W20" s="8">
        <f>IF(B20="F",0.783497476,0)</f>
        <v>0.78349747599999997</v>
      </c>
      <c r="X20" s="38">
        <f>MAX(V20:W20)</f>
        <v>0.78349747599999997</v>
      </c>
      <c r="Y20" s="8">
        <f>IF(B20="M",175.508,0)</f>
        <v>0</v>
      </c>
      <c r="Z20" s="8">
        <f>IF(B20="F",153.655,0)</f>
        <v>153.655</v>
      </c>
      <c r="AA20" s="38">
        <f>MAX(Y20:Z20)</f>
        <v>153.655</v>
      </c>
      <c r="AB20" s="39">
        <f>LOG10(K20/AA20)</f>
        <v>-0.43143443055709679</v>
      </c>
      <c r="AC20" s="38">
        <f>X20*AB20*AB20</f>
        <v>0.14583682596981831</v>
      </c>
      <c r="AD20" s="39">
        <f>POWER(10,AC20)</f>
        <v>1.3990615654748619</v>
      </c>
      <c r="AE20" s="38">
        <f>IF(K20&gt;AA20,1,0)</f>
        <v>0</v>
      </c>
      <c r="AF20" s="39">
        <f>IF(AE20=0,MAX(AD20:AE20),1)</f>
        <v>1.3990615654748619</v>
      </c>
      <c r="AG20" s="82">
        <f>IF(T20&lt;&gt;"",T20*AF20,"")</f>
        <v>0</v>
      </c>
      <c r="AH20" s="82">
        <f>IF(I20=A$10,0,IF(I20=90,3.571,IF(I20=89,3.559,IF(I20=88,3.54,IF(I20=87,3.508,IF(I20=86,3.458,IF(I20=85,3.386,IF(I20=84,3.288,0))))))))</f>
        <v>0</v>
      </c>
      <c r="AI20" s="82">
        <f>IF(I20=A$10,0,IF(I20=83,3.166,IF(I20=82,3.018,IF(I20=81,2.849,IF(I20=80,2.669,IF(I20=79,2.5,IF(I20=78,2.358,IF(I20=77,2.251,0))))))))</f>
        <v>0</v>
      </c>
      <c r="AJ20" s="82">
        <f>IF(I20=A$10,0,IF(I20=76,2.184,IF(I20=75,2.142,IF(I20=74,2.113,IF(I20=73,2.087,IF(I20=72,2.053,IF(I20=71,2.002,IF(I20=70,1.933,0))))))))</f>
        <v>0</v>
      </c>
      <c r="AK20" s="82">
        <f>IF(I20=A$10,0,IF(I20=69,1.856,IF(I20=68,1.782,IF(I20=67,1.719,IF(I20=66,1.671,IF(I20=65,1.636,IF(I20=64,1.608,IF(I20=63,1.584,0))))))))</f>
        <v>0</v>
      </c>
      <c r="AL20" s="82">
        <f>IF(I20=A$10,0,IF(I20=62,1.561,IF(I20=61,1.536,IF(I20=60,1.509,IF(I20=59,1.48,IF(I20=58,1.449,IF(I20=57,1.417,IF(I20=56,1.384,0))))))))</f>
        <v>0</v>
      </c>
      <c r="AM20" s="82">
        <f>IF(I20=A$10,0,IF(I20=55,1.35,IF(I20=54,1.319,IF(I20=53,1.293,IF(I20=52,1.271,IF(I20=51,1.255,IF(I20=50,1.243,IF(I20=49,1.234,0))))))))</f>
        <v>0</v>
      </c>
      <c r="AN20" s="82">
        <f>IF(I20=A$10,0,IF(I20=48,1.226,IF(I20=47,1.217,IF(I20=46,1.207,IF(I20=45,1.195,IF(I20=44,1.183,IF(I20=43,1.17,IF(I20=42,1.158,0))))))))</f>
        <v>0</v>
      </c>
      <c r="AO20" s="82">
        <f>IF(I20=A$10,0,IF(I20=41,1.147,IF(I20=40,1.136,IF(I20=39,1.125,IF(I20=38,1.113,IF(I20=37,1.1,IF(I20=36,1.087,IF(I20=35,1.072,0))))))))</f>
        <v>1.1359999999999999</v>
      </c>
      <c r="AP20" s="82">
        <f>IF(I20=A$10,0,IF(I20=36,1.087,IF(I20=35,1.072,0)))</f>
        <v>0</v>
      </c>
      <c r="AQ20" s="82">
        <f>IF(I20=A$10,0,MAX(AH20:AP20))</f>
        <v>1.1359999999999999</v>
      </c>
      <c r="AR20" s="83" t="str">
        <f>IF(I20=0,"",IF(I20&lt;12,"Y11-",IF(I20&lt;14,"Y12",IF(I20&lt;16,"Y14",IF(I20&lt;18,"Y16",IF(I20&lt;21,"J",IF(I20&lt;35,"",IF(I20&lt;40,"W35",IF(I20&lt;45,"W40",IF(I20&lt;50,"W45",IF(I20&lt;55,"W50",IF(I20&lt;60,"W55",AS20))))))))))))</f>
        <v>W40</v>
      </c>
      <c r="AS20" s="84" t="str">
        <f>IF(I20&lt;65,"W60",IF(I20&lt;70,"W65",IF(I20&lt;75,"W70",IF(I20&lt;80,"W75",IF(I20&lt;85,"W80",IF(I20&lt;90,"W85",""))))))</f>
        <v>W60</v>
      </c>
      <c r="AT20" s="85" t="str">
        <f>IF(I20=0,"",IF(I20&lt;12,"Y11-",IF(I20&lt;14,"Y12",IF(I20&lt;16,"Y14",IF(I20&lt;18,"Y16",IF(I20&lt;21,"J",(IF(I20&lt;35,"",IF(I20&lt;40,"M35",IF(I20&lt;45,"M40",IF(I20&lt;50,"M45",IF(I20&lt;55,"M50",IF(I20&lt;60,"M55",AU20)))))))))))))</f>
        <v>M40</v>
      </c>
      <c r="AU20" s="82" t="str">
        <f>IF(I20&lt;65,"M60",IF(I20&lt;70,"M65",IF(I20&lt;75,"M70",IF(I20&lt;80,"M75",IF(I20&lt;85,"M80",IF(I20&lt;90,"M85",""))))))</f>
        <v>M60</v>
      </c>
      <c r="AV20" s="82">
        <f>IF(AQ20&gt;1,AG20*AQ20," ")</f>
        <v>0</v>
      </c>
    </row>
    <row r="21" spans="1:48" s="36" customFormat="1" ht="12.75" customHeight="1">
      <c r="A21" s="111">
        <v>71</v>
      </c>
      <c r="B21" s="109" t="s">
        <v>50</v>
      </c>
      <c r="C21" s="107">
        <v>1043605</v>
      </c>
      <c r="D21" s="104" t="str">
        <f t="shared" si="0"/>
        <v>W40</v>
      </c>
      <c r="E21" s="64">
        <v>59</v>
      </c>
      <c r="F21" s="65" t="s">
        <v>73</v>
      </c>
      <c r="G21" s="65" t="s">
        <v>74</v>
      </c>
      <c r="H21" s="64">
        <v>1980</v>
      </c>
      <c r="I21" s="8">
        <f t="shared" si="1"/>
        <v>42</v>
      </c>
      <c r="J21" s="95" t="s">
        <v>58</v>
      </c>
      <c r="K21" s="8">
        <v>57</v>
      </c>
      <c r="L21" s="8">
        <v>-45</v>
      </c>
      <c r="M21" s="8">
        <v>46</v>
      </c>
      <c r="N21" s="8">
        <v>-49</v>
      </c>
      <c r="O21" s="101">
        <f t="shared" si="2"/>
        <v>46</v>
      </c>
      <c r="P21" s="8">
        <v>59</v>
      </c>
      <c r="Q21" s="8">
        <v>62</v>
      </c>
      <c r="R21" s="8">
        <v>-65</v>
      </c>
      <c r="S21" s="101">
        <f t="shared" si="3"/>
        <v>62</v>
      </c>
      <c r="T21" s="8">
        <v>108</v>
      </c>
      <c r="U21" s="8">
        <v>3</v>
      </c>
      <c r="V21" s="8">
        <f t="shared" si="5"/>
        <v>0</v>
      </c>
      <c r="W21" s="8">
        <f t="shared" si="6"/>
        <v>0.78349747599999997</v>
      </c>
      <c r="X21" s="38">
        <f t="shared" si="7"/>
        <v>0.78349747599999997</v>
      </c>
      <c r="Y21" s="8">
        <f t="shared" si="8"/>
        <v>0</v>
      </c>
      <c r="Z21" s="8">
        <f t="shared" si="9"/>
        <v>153.655</v>
      </c>
      <c r="AA21" s="38">
        <f t="shared" si="10"/>
        <v>153.655</v>
      </c>
      <c r="AB21" s="39">
        <f t="shared" si="11"/>
        <v>-0.43067184127967656</v>
      </c>
      <c r="AC21" s="38">
        <f t="shared" si="12"/>
        <v>0.14532172887454145</v>
      </c>
      <c r="AD21" s="39">
        <f t="shared" si="13"/>
        <v>1.397403185318838</v>
      </c>
      <c r="AE21" s="38">
        <f t="shared" si="14"/>
        <v>0</v>
      </c>
      <c r="AF21" s="39">
        <f t="shared" si="15"/>
        <v>1.397403185318838</v>
      </c>
      <c r="AG21" s="82">
        <f t="shared" si="16"/>
        <v>150.91954401443451</v>
      </c>
      <c r="AH21" s="82">
        <f t="shared" si="17"/>
        <v>0</v>
      </c>
      <c r="AI21" s="82">
        <f t="shared" si="18"/>
        <v>0</v>
      </c>
      <c r="AJ21" s="82">
        <f t="shared" si="19"/>
        <v>0</v>
      </c>
      <c r="AK21" s="82">
        <f t="shared" si="20"/>
        <v>0</v>
      </c>
      <c r="AL21" s="82">
        <f t="shared" si="21"/>
        <v>0</v>
      </c>
      <c r="AM21" s="82">
        <f t="shared" si="22"/>
        <v>0</v>
      </c>
      <c r="AN21" s="82">
        <f t="shared" si="23"/>
        <v>1.1579999999999999</v>
      </c>
      <c r="AO21" s="82">
        <f t="shared" si="24"/>
        <v>0</v>
      </c>
      <c r="AP21" s="82">
        <f t="shared" si="25"/>
        <v>0</v>
      </c>
      <c r="AQ21" s="82">
        <f t="shared" si="26"/>
        <v>1.1579999999999999</v>
      </c>
      <c r="AR21" s="83" t="str">
        <f t="shared" ref="AR21:AR70" si="34">IF(I21=0,"",IF(I21&lt;12,"Y11-",IF(I21&lt;14,"Y12",IF(I21&lt;16,"Y14",IF(I21&lt;18,"Y16",IF(I21&lt;21,"J",IF(I21&lt;35,"",IF(I21&lt;40,"W35",IF(I21&lt;45,"W40",IF(I21&lt;50,"W45",IF(I21&lt;55,"W50",IF(I21&lt;60,"W55",AS21))))))))))))</f>
        <v>W40</v>
      </c>
      <c r="AS21" s="84" t="str">
        <f t="shared" ref="AS21:AS70" si="35">IF(I21&lt;65,"W60",IF(I21&lt;70,"W65",IF(I21&lt;75,"W70",IF(I21&lt;80,"W75",IF(I21&lt;85,"W80",IF(I21&lt;90,"W85",""))))))</f>
        <v>W60</v>
      </c>
      <c r="AT21" s="85" t="str">
        <f t="shared" si="29"/>
        <v>M40</v>
      </c>
      <c r="AU21" s="82" t="str">
        <f t="shared" si="30"/>
        <v>M60</v>
      </c>
      <c r="AV21" s="82">
        <f t="shared" si="31"/>
        <v>174.76483196871516</v>
      </c>
    </row>
    <row r="22" spans="1:48" s="36" customFormat="1" ht="12.75" customHeight="1">
      <c r="A22" s="111">
        <v>16</v>
      </c>
      <c r="B22" s="109" t="s">
        <v>50</v>
      </c>
      <c r="C22" s="107">
        <v>1047429</v>
      </c>
      <c r="D22" s="104" t="str">
        <f t="shared" si="0"/>
        <v/>
      </c>
      <c r="E22" s="8">
        <v>59</v>
      </c>
      <c r="F22" s="33" t="s">
        <v>75</v>
      </c>
      <c r="G22" s="33" t="s">
        <v>76</v>
      </c>
      <c r="H22" s="8">
        <v>1994</v>
      </c>
      <c r="I22" s="8">
        <f t="shared" si="1"/>
        <v>28</v>
      </c>
      <c r="J22" s="95"/>
      <c r="K22" s="8">
        <v>59</v>
      </c>
      <c r="L22" s="8">
        <v>-51</v>
      </c>
      <c r="M22" s="8">
        <v>51</v>
      </c>
      <c r="N22" s="8">
        <v>54</v>
      </c>
      <c r="O22" s="101">
        <f t="shared" ref="O22:O66" si="36">IF(L22&lt;&gt;"",MAX(L22:N22),"")</f>
        <v>54</v>
      </c>
      <c r="P22" s="8">
        <v>70</v>
      </c>
      <c r="Q22" s="8">
        <v>-73</v>
      </c>
      <c r="R22" s="8">
        <v>-74</v>
      </c>
      <c r="S22" s="101">
        <f t="shared" ref="S22:S66" si="37">IF(P22&lt;&gt;"",MAX(P22:R22),"")</f>
        <v>70</v>
      </c>
      <c r="T22" s="8">
        <v>124</v>
      </c>
      <c r="U22" s="8">
        <v>2</v>
      </c>
      <c r="V22" s="8">
        <f t="shared" ref="V22:V66" si="38">IF(B22="M",0.75194503,0)</f>
        <v>0</v>
      </c>
      <c r="W22" s="8">
        <f t="shared" ref="W22:W66" si="39">IF(B22="F",0.783497476,0)</f>
        <v>0.78349747599999997</v>
      </c>
      <c r="X22" s="38">
        <f t="shared" ref="X22:X66" si="40">MAX(V22:W22)</f>
        <v>0.78349747599999997</v>
      </c>
      <c r="Y22" s="8">
        <f t="shared" ref="Y22:Y66" si="41">IF(B22="M",175.508,0)</f>
        <v>0</v>
      </c>
      <c r="Z22" s="8">
        <f t="shared" ref="Z22:Z66" si="42">IF(B22="F",153.655,0)</f>
        <v>153.655</v>
      </c>
      <c r="AA22" s="38">
        <f t="shared" ref="AA22:AA66" si="43">MAX(Y22:Z22)</f>
        <v>153.655</v>
      </c>
      <c r="AB22" s="39">
        <f t="shared" ref="AB22:AB66" si="44">LOG10(K22/AA22)</f>
        <v>-0.41569468531002379</v>
      </c>
      <c r="AC22" s="38">
        <f t="shared" ref="AC22:AC66" si="45">X22*AB22*AB22</f>
        <v>0.13538998678555406</v>
      </c>
      <c r="AD22" s="39">
        <f t="shared" ref="AD22:AD66" si="46">POWER(10,AC22)</f>
        <v>1.3658090522358408</v>
      </c>
      <c r="AE22" s="38">
        <f t="shared" ref="AE22:AE66" si="47">IF(K22&gt;AA22,1,0)</f>
        <v>0</v>
      </c>
      <c r="AF22" s="39">
        <f t="shared" ref="AF22:AF66" si="48">IF(AE22=0,MAX(AD22:AE22),1)</f>
        <v>1.3658090522358408</v>
      </c>
      <c r="AG22" s="82">
        <f t="shared" ref="AG22:AG66" si="49">IF(T22&lt;&gt;"",T22*AF22,"")</f>
        <v>169.36032247724427</v>
      </c>
      <c r="AH22" s="82">
        <f t="shared" ref="AH22" si="50">IF(I22=A$10,0,IF(I22=90,3.571,IF(I22=89,3.559,IF(I22=88,3.54,IF(I22=87,3.508,IF(I22=86,3.458,IF(I22=85,3.386,IF(I22=84,3.288,0))))))))</f>
        <v>0</v>
      </c>
      <c r="AI22" s="82">
        <f t="shared" ref="AI22" si="51">IF(I22=A$10,0,IF(I22=83,3.166,IF(I22=82,3.018,IF(I22=81,2.849,IF(I22=80,2.669,IF(I22=79,2.5,IF(I22=78,2.358,IF(I22=77,2.251,0))))))))</f>
        <v>0</v>
      </c>
      <c r="AJ22" s="82">
        <f t="shared" ref="AJ22" si="52">IF(I22=A$10,0,IF(I22=76,2.184,IF(I22=75,2.142,IF(I22=74,2.113,IF(I22=73,2.087,IF(I22=72,2.053,IF(I22=71,2.002,IF(I22=70,1.933,0))))))))</f>
        <v>0</v>
      </c>
      <c r="AK22" s="82">
        <f t="shared" ref="AK22" si="53">IF(I22=A$10,0,IF(I22=69,1.856,IF(I22=68,1.782,IF(I22=67,1.719,IF(I22=66,1.671,IF(I22=65,1.636,IF(I22=64,1.608,IF(I22=63,1.584,0))))))))</f>
        <v>0</v>
      </c>
      <c r="AL22" s="82">
        <f t="shared" ref="AL22" si="54">IF(I22=A$10,0,IF(I22=62,1.561,IF(I22=61,1.536,IF(I22=60,1.509,IF(I22=59,1.48,IF(I22=58,1.449,IF(I22=57,1.417,IF(I22=56,1.384,0))))))))</f>
        <v>0</v>
      </c>
      <c r="AM22" s="82">
        <f t="shared" ref="AM22" si="55">IF(I22=A$10,0,IF(I22=55,1.35,IF(I22=54,1.319,IF(I22=53,1.293,IF(I22=52,1.271,IF(I22=51,1.255,IF(I22=50,1.243,IF(I22=49,1.234,0))))))))</f>
        <v>0</v>
      </c>
      <c r="AN22" s="82">
        <f t="shared" ref="AN22" si="56">IF(I22=A$10,0,IF(I22=48,1.226,IF(I22=47,1.217,IF(I22=46,1.207,IF(I22=45,1.195,IF(I22=44,1.183,IF(I22=43,1.17,IF(I22=42,1.158,0))))))))</f>
        <v>0</v>
      </c>
      <c r="AO22" s="82">
        <f t="shared" ref="AO22" si="57">IF(I22=A$10,0,IF(I22=41,1.147,IF(I22=40,1.136,IF(I22=39,1.125,IF(I22=38,1.113,IF(I22=37,1.1,IF(I22=36,1.087,IF(I22=35,1.072,0))))))))</f>
        <v>0</v>
      </c>
      <c r="AP22" s="82">
        <f t="shared" ref="AP22" si="58">IF(I22=A$10,0,IF(I22=36,1.087,IF(I22=35,1.072,0)))</f>
        <v>0</v>
      </c>
      <c r="AQ22" s="82">
        <f t="shared" ref="AQ22" si="59">IF(I22=A$10,0,MAX(AH22:AP22))</f>
        <v>0</v>
      </c>
      <c r="AR22" s="83" t="str">
        <f t="shared" si="34"/>
        <v/>
      </c>
      <c r="AS22" s="84" t="str">
        <f t="shared" si="35"/>
        <v>W60</v>
      </c>
      <c r="AT22" s="85" t="str">
        <f t="shared" ref="AT22:AT66" si="60">IF(I22=0,"",IF(I22&lt;12,"Y11-",IF(I22&lt;14,"Y12",IF(I22&lt;16,"Y14",IF(I22&lt;18,"Y16",IF(I22&lt;21,"J",(IF(I22&lt;35,"",IF(I22&lt;40,"M35",IF(I22&lt;45,"M40",IF(I22&lt;50,"M45",IF(I22&lt;55,"M50",IF(I22&lt;60,"M55",AU22)))))))))))))</f>
        <v/>
      </c>
      <c r="AU22" s="82" t="str">
        <f t="shared" ref="AU22:AU66" si="61">IF(I22&lt;65,"M60",IF(I22&lt;70,"M65",IF(I22&lt;75,"M70",IF(I22&lt;80,"M75",IF(I22&lt;85,"M80",IF(I22&lt;90,"M85",""))))))</f>
        <v>M60</v>
      </c>
      <c r="AV22" s="82" t="str">
        <f t="shared" ref="AV22:AV66" si="62">IF(AQ22&gt;1,AG22*AQ22," ")</f>
        <v xml:space="preserve"> </v>
      </c>
    </row>
    <row r="23" spans="1:48" s="36" customFormat="1" ht="12.75" customHeight="1">
      <c r="A23" s="111">
        <v>63</v>
      </c>
      <c r="B23" s="109" t="s">
        <v>50</v>
      </c>
      <c r="C23" s="107">
        <v>1012065</v>
      </c>
      <c r="D23" s="104" t="str">
        <f t="shared" ref="D23:D66" si="63">IF(B23="F",AR23,AT23)</f>
        <v/>
      </c>
      <c r="E23" s="8">
        <v>59</v>
      </c>
      <c r="F23" s="33" t="s">
        <v>77</v>
      </c>
      <c r="G23" s="33" t="s">
        <v>78</v>
      </c>
      <c r="H23" s="8">
        <v>1997</v>
      </c>
      <c r="I23" s="8">
        <f t="shared" ref="I23:I66" si="64">IF(AND(H23&lt;&gt;"",H23&lt;&gt;0),A$10-H23,"")</f>
        <v>25</v>
      </c>
      <c r="J23" s="95" t="s">
        <v>79</v>
      </c>
      <c r="K23" s="8">
        <v>58.3</v>
      </c>
      <c r="L23" s="8">
        <v>70</v>
      </c>
      <c r="M23" s="8">
        <v>-73</v>
      </c>
      <c r="N23" s="8">
        <v>-73</v>
      </c>
      <c r="O23" s="101">
        <f t="shared" si="36"/>
        <v>70</v>
      </c>
      <c r="P23" s="8">
        <v>85</v>
      </c>
      <c r="Q23" s="8">
        <v>-88</v>
      </c>
      <c r="R23" s="8">
        <v>-91</v>
      </c>
      <c r="S23" s="101">
        <f t="shared" si="37"/>
        <v>85</v>
      </c>
      <c r="T23" s="8">
        <f t="shared" ref="T23:T66" si="65">IF(O23&lt;&gt;"",SUM(O23,S23),"")</f>
        <v>155</v>
      </c>
      <c r="U23" s="117">
        <v>1</v>
      </c>
      <c r="V23" s="8">
        <f t="shared" si="38"/>
        <v>0</v>
      </c>
      <c r="W23" s="8">
        <f t="shared" si="39"/>
        <v>0.78349747599999997</v>
      </c>
      <c r="X23" s="38">
        <f t="shared" si="40"/>
        <v>0.78349747599999997</v>
      </c>
      <c r="Y23" s="8">
        <f t="shared" si="41"/>
        <v>0</v>
      </c>
      <c r="Z23" s="8">
        <f t="shared" si="42"/>
        <v>153.655</v>
      </c>
      <c r="AA23" s="38">
        <f t="shared" si="43"/>
        <v>153.655</v>
      </c>
      <c r="AB23" s="39">
        <f t="shared" si="44"/>
        <v>-0.42087814219315395</v>
      </c>
      <c r="AC23" s="38">
        <f t="shared" si="45"/>
        <v>0.13878749758891692</v>
      </c>
      <c r="AD23" s="39">
        <f t="shared" si="46"/>
        <v>1.3765357584129021</v>
      </c>
      <c r="AE23" s="38">
        <f t="shared" si="47"/>
        <v>0</v>
      </c>
      <c r="AF23" s="39">
        <f t="shared" si="48"/>
        <v>1.3765357584129021</v>
      </c>
      <c r="AG23" s="82">
        <f t="shared" si="49"/>
        <v>213.36304255399983</v>
      </c>
      <c r="AH23" s="82">
        <f t="shared" ref="AH23" si="66">IF(I23=A$7,0,IF(I23=90,3.571,IF(I23=89,3.559,IF(I23=88,3.54,IF(I23=87,3.508,IF(I23=86,3.458,IF(I23=85,3.386,IF(I23=84,3.288,0))))))))</f>
        <v>0</v>
      </c>
      <c r="AI23" s="82">
        <f t="shared" ref="AI23" si="67">IF(I23=A$7,0,IF(I23=83,3.166,IF(I23=82,3.018,IF(I23=81,2.849,IF(I23=80,2.669,IF(I23=79,2.5,IF(I23=78,2.358,IF(I23=77,2.251,0))))))))</f>
        <v>0</v>
      </c>
      <c r="AJ23" s="82">
        <f t="shared" ref="AJ23" si="68">IF(I23=A$7,0,IF(I23=76,2.184,IF(I23=75,2.142,IF(I23=74,2.113,IF(I23=73,2.087,IF(I23=72,2.053,IF(I23=71,2.002,IF(I23=70,1.933,0))))))))</f>
        <v>0</v>
      </c>
      <c r="AK23" s="82">
        <f t="shared" ref="AK23" si="69">IF(I23=A$7,0,IF(I23=69,1.856,IF(I23=68,1.782,IF(I23=67,1.719,IF(I23=66,1.671,IF(I23=65,1.636,IF(I23=64,1.608,IF(I23=63,1.584,0))))))))</f>
        <v>0</v>
      </c>
      <c r="AL23" s="82">
        <f t="shared" ref="AL23" si="70">IF(I23=A$7,0,IF(I23=62,1.561,IF(I23=61,1.536,IF(I23=60,1.509,IF(I23=59,1.48,IF(I23=58,1.449,IF(I23=57,1.417,IF(I23=56,1.384,0))))))))</f>
        <v>0</v>
      </c>
      <c r="AM23" s="82">
        <f t="shared" ref="AM23" si="71">IF(I23=A$7,0,IF(I23=55,1.35,IF(I23=54,1.319,IF(I23=53,1.293,IF(I23=52,1.271,IF(I23=51,1.255,IF(I23=50,1.243,IF(I23=49,1.234,0))))))))</f>
        <v>0</v>
      </c>
      <c r="AN23" s="82">
        <f t="shared" ref="AN23" si="72">IF(I23=A$7,0,IF(I23=48,1.226,IF(I23=47,1.217,IF(I23=46,1.207,IF(I23=45,1.195,IF(I23=44,1.183,IF(I23=43,1.17,IF(I23=42,1.158,0))))))))</f>
        <v>0</v>
      </c>
      <c r="AO23" s="82">
        <f t="shared" ref="AO23" si="73">IF(I23=A$7,0,IF(I23=41,1.147,IF(I23=40,1.136,IF(I23=39,1.125,IF(I23=38,1.113,IF(I23=37,1.1,IF(I23=36,1.087,IF(I23=35,1.072,0))))))))</f>
        <v>0</v>
      </c>
      <c r="AP23" s="82">
        <f t="shared" ref="AP23" si="74">IF(I23=A$7,0,IF(I23=36,1.087,IF(I23=35,1.072,0)))</f>
        <v>0</v>
      </c>
      <c r="AQ23" s="82">
        <f t="shared" ref="AQ23" si="75">IF(I23=A$7,0,MAX(AH23:AP23))</f>
        <v>0</v>
      </c>
      <c r="AR23" s="83" t="str">
        <f t="shared" si="34"/>
        <v/>
      </c>
      <c r="AS23" s="84" t="str">
        <f t="shared" si="35"/>
        <v>W60</v>
      </c>
      <c r="AT23" s="85" t="str">
        <f t="shared" si="60"/>
        <v/>
      </c>
      <c r="AU23" s="82" t="str">
        <f t="shared" si="61"/>
        <v>M60</v>
      </c>
      <c r="AV23" s="82" t="str">
        <f t="shared" si="62"/>
        <v xml:space="preserve"> </v>
      </c>
    </row>
    <row r="24" spans="1:48" s="36" customFormat="1" ht="12.75" customHeight="1">
      <c r="A24" s="111">
        <v>8</v>
      </c>
      <c r="B24" s="109" t="s">
        <v>50</v>
      </c>
      <c r="C24" s="107">
        <v>1043583</v>
      </c>
      <c r="D24" s="104" t="str">
        <f t="shared" si="63"/>
        <v/>
      </c>
      <c r="E24" s="8">
        <v>64</v>
      </c>
      <c r="F24" s="33" t="s">
        <v>80</v>
      </c>
      <c r="G24" s="33" t="s">
        <v>81</v>
      </c>
      <c r="H24" s="8">
        <v>1988</v>
      </c>
      <c r="I24" s="8">
        <f t="shared" si="64"/>
        <v>34</v>
      </c>
      <c r="J24" s="95" t="s">
        <v>58</v>
      </c>
      <c r="K24" s="8">
        <v>60.7</v>
      </c>
      <c r="L24" s="8">
        <v>34</v>
      </c>
      <c r="M24" s="8">
        <v>36</v>
      </c>
      <c r="N24" s="8">
        <v>38</v>
      </c>
      <c r="O24" s="101">
        <f t="shared" si="36"/>
        <v>38</v>
      </c>
      <c r="P24" s="8">
        <v>50</v>
      </c>
      <c r="Q24" s="8">
        <v>53</v>
      </c>
      <c r="R24" s="8">
        <v>56</v>
      </c>
      <c r="S24" s="101">
        <f t="shared" si="37"/>
        <v>56</v>
      </c>
      <c r="T24" s="8">
        <f t="shared" si="65"/>
        <v>94</v>
      </c>
      <c r="U24" s="8">
        <v>6</v>
      </c>
      <c r="V24" s="8">
        <f t="shared" si="38"/>
        <v>0</v>
      </c>
      <c r="W24" s="8">
        <f t="shared" si="39"/>
        <v>0.78349747599999997</v>
      </c>
      <c r="X24" s="38">
        <f t="shared" si="40"/>
        <v>0.78349747599999997</v>
      </c>
      <c r="Y24" s="8">
        <f t="shared" si="41"/>
        <v>0</v>
      </c>
      <c r="Z24" s="8">
        <f t="shared" si="42"/>
        <v>153.655</v>
      </c>
      <c r="AA24" s="38">
        <f t="shared" si="43"/>
        <v>153.655</v>
      </c>
      <c r="AB24" s="39">
        <f t="shared" si="44"/>
        <v>-0.4033580058769104</v>
      </c>
      <c r="AC24" s="38">
        <f t="shared" si="45"/>
        <v>0.12747322234011907</v>
      </c>
      <c r="AD24" s="39">
        <f t="shared" si="46"/>
        <v>1.3411372412299609</v>
      </c>
      <c r="AE24" s="38">
        <f t="shared" si="47"/>
        <v>0</v>
      </c>
      <c r="AF24" s="39">
        <f t="shared" si="48"/>
        <v>1.3411372412299609</v>
      </c>
      <c r="AG24" s="82">
        <f t="shared" si="49"/>
        <v>126.06690067561632</v>
      </c>
      <c r="AH24" s="82">
        <f t="shared" ref="AH24:AH26" si="76">IF(I24=A$10,0,IF(I24=90,3.571,IF(I24=89,3.559,IF(I24=88,3.54,IF(I24=87,3.508,IF(I24=86,3.458,IF(I24=85,3.386,IF(I24=84,3.288,0))))))))</f>
        <v>0</v>
      </c>
      <c r="AI24" s="82">
        <f t="shared" ref="AI24:AI26" si="77">IF(I24=A$10,0,IF(I24=83,3.166,IF(I24=82,3.018,IF(I24=81,2.849,IF(I24=80,2.669,IF(I24=79,2.5,IF(I24=78,2.358,IF(I24=77,2.251,0))))))))</f>
        <v>0</v>
      </c>
      <c r="AJ24" s="82">
        <f t="shared" ref="AJ24:AJ26" si="78">IF(I24=A$10,0,IF(I24=76,2.184,IF(I24=75,2.142,IF(I24=74,2.113,IF(I24=73,2.087,IF(I24=72,2.053,IF(I24=71,2.002,IF(I24=70,1.933,0))))))))</f>
        <v>0</v>
      </c>
      <c r="AK24" s="82">
        <f t="shared" ref="AK24:AK26" si="79">IF(I24=A$10,0,IF(I24=69,1.856,IF(I24=68,1.782,IF(I24=67,1.719,IF(I24=66,1.671,IF(I24=65,1.636,IF(I24=64,1.608,IF(I24=63,1.584,0))))))))</f>
        <v>0</v>
      </c>
      <c r="AL24" s="82">
        <f t="shared" ref="AL24:AL26" si="80">IF(I24=A$10,0,IF(I24=62,1.561,IF(I24=61,1.536,IF(I24=60,1.509,IF(I24=59,1.48,IF(I24=58,1.449,IF(I24=57,1.417,IF(I24=56,1.384,0))))))))</f>
        <v>0</v>
      </c>
      <c r="AM24" s="82">
        <f t="shared" ref="AM24:AM26" si="81">IF(I24=A$10,0,IF(I24=55,1.35,IF(I24=54,1.319,IF(I24=53,1.293,IF(I24=52,1.271,IF(I24=51,1.255,IF(I24=50,1.243,IF(I24=49,1.234,0))))))))</f>
        <v>0</v>
      </c>
      <c r="AN24" s="82">
        <f t="shared" ref="AN24:AN26" si="82">IF(I24=A$10,0,IF(I24=48,1.226,IF(I24=47,1.217,IF(I24=46,1.207,IF(I24=45,1.195,IF(I24=44,1.183,IF(I24=43,1.17,IF(I24=42,1.158,0))))))))</f>
        <v>0</v>
      </c>
      <c r="AO24" s="82">
        <f t="shared" ref="AO24:AO26" si="83">IF(I24=A$10,0,IF(I24=41,1.147,IF(I24=40,1.136,IF(I24=39,1.125,IF(I24=38,1.113,IF(I24=37,1.1,IF(I24=36,1.087,IF(I24=35,1.072,0))))))))</f>
        <v>0</v>
      </c>
      <c r="AP24" s="82">
        <f t="shared" ref="AP24:AP26" si="84">IF(I24=A$10,0,IF(I24=36,1.087,IF(I24=35,1.072,0)))</f>
        <v>0</v>
      </c>
      <c r="AQ24" s="82">
        <f t="shared" ref="AQ24:AQ26" si="85">IF(I24=A$10,0,MAX(AH24:AP24))</f>
        <v>0</v>
      </c>
      <c r="AR24" s="83" t="str">
        <f t="shared" si="34"/>
        <v/>
      </c>
      <c r="AS24" s="84" t="str">
        <f t="shared" si="35"/>
        <v>W60</v>
      </c>
      <c r="AT24" s="85" t="str">
        <f t="shared" si="60"/>
        <v/>
      </c>
      <c r="AU24" s="82" t="str">
        <f t="shared" si="61"/>
        <v>M60</v>
      </c>
      <c r="AV24" s="82" t="str">
        <f t="shared" si="62"/>
        <v xml:space="preserve"> </v>
      </c>
    </row>
    <row r="25" spans="1:48" s="36" customFormat="1" ht="12.75" customHeight="1">
      <c r="A25" s="111">
        <v>60</v>
      </c>
      <c r="B25" s="109" t="s">
        <v>50</v>
      </c>
      <c r="C25" s="106">
        <v>1031692</v>
      </c>
      <c r="D25" s="104" t="str">
        <f t="shared" si="63"/>
        <v/>
      </c>
      <c r="E25" s="8">
        <v>64</v>
      </c>
      <c r="F25" s="33" t="s">
        <v>82</v>
      </c>
      <c r="G25" s="33" t="s">
        <v>83</v>
      </c>
      <c r="H25" s="8">
        <v>1991</v>
      </c>
      <c r="I25" s="8">
        <f t="shared" si="64"/>
        <v>31</v>
      </c>
      <c r="J25" s="95" t="s">
        <v>58</v>
      </c>
      <c r="K25" s="8">
        <v>60.9</v>
      </c>
      <c r="L25" s="8">
        <v>41</v>
      </c>
      <c r="M25" s="8">
        <v>-44</v>
      </c>
      <c r="N25" s="8">
        <v>-44</v>
      </c>
      <c r="O25" s="101">
        <f t="shared" si="36"/>
        <v>41</v>
      </c>
      <c r="P25" s="8">
        <v>50</v>
      </c>
      <c r="Q25" s="8">
        <v>-52</v>
      </c>
      <c r="R25" s="8">
        <v>52</v>
      </c>
      <c r="S25" s="101">
        <f t="shared" si="37"/>
        <v>52</v>
      </c>
      <c r="T25" s="8">
        <f t="shared" si="65"/>
        <v>93</v>
      </c>
      <c r="U25" s="8">
        <v>7</v>
      </c>
      <c r="V25" s="8">
        <f t="shared" si="38"/>
        <v>0</v>
      </c>
      <c r="W25" s="8">
        <f t="shared" si="39"/>
        <v>0.78349747599999997</v>
      </c>
      <c r="X25" s="38">
        <f t="shared" si="40"/>
        <v>0.78349747599999997</v>
      </c>
      <c r="Y25" s="8">
        <f t="shared" si="41"/>
        <v>0</v>
      </c>
      <c r="Z25" s="8">
        <f t="shared" si="42"/>
        <v>153.655</v>
      </c>
      <c r="AA25" s="38">
        <f t="shared" si="43"/>
        <v>153.655</v>
      </c>
      <c r="AB25" s="39">
        <f t="shared" si="44"/>
        <v>-0.40192940431929264</v>
      </c>
      <c r="AC25" s="38">
        <f t="shared" si="45"/>
        <v>0.12657185953998848</v>
      </c>
      <c r="AD25" s="39">
        <f t="shared" si="46"/>
        <v>1.3383566449458144</v>
      </c>
      <c r="AE25" s="38">
        <f t="shared" si="47"/>
        <v>0</v>
      </c>
      <c r="AF25" s="39">
        <f t="shared" si="48"/>
        <v>1.3383566449458144</v>
      </c>
      <c r="AG25" s="82">
        <f t="shared" si="49"/>
        <v>124.46716797996073</v>
      </c>
      <c r="AH25" s="82">
        <f t="shared" si="76"/>
        <v>0</v>
      </c>
      <c r="AI25" s="82">
        <f t="shared" si="77"/>
        <v>0</v>
      </c>
      <c r="AJ25" s="82">
        <f t="shared" si="78"/>
        <v>0</v>
      </c>
      <c r="AK25" s="82">
        <f t="shared" si="79"/>
        <v>0</v>
      </c>
      <c r="AL25" s="82">
        <f t="shared" si="80"/>
        <v>0</v>
      </c>
      <c r="AM25" s="82">
        <f t="shared" si="81"/>
        <v>0</v>
      </c>
      <c r="AN25" s="82">
        <f t="shared" si="82"/>
        <v>0</v>
      </c>
      <c r="AO25" s="82">
        <f t="shared" si="83"/>
        <v>0</v>
      </c>
      <c r="AP25" s="82">
        <f t="shared" si="84"/>
        <v>0</v>
      </c>
      <c r="AQ25" s="82">
        <f t="shared" si="85"/>
        <v>0</v>
      </c>
      <c r="AR25" s="83" t="str">
        <f t="shared" si="34"/>
        <v/>
      </c>
      <c r="AS25" s="84" t="str">
        <f t="shared" si="35"/>
        <v>W60</v>
      </c>
      <c r="AT25" s="85" t="str">
        <f t="shared" si="60"/>
        <v/>
      </c>
      <c r="AU25" s="82" t="str">
        <f t="shared" si="61"/>
        <v>M60</v>
      </c>
      <c r="AV25" s="82" t="str">
        <f t="shared" si="62"/>
        <v xml:space="preserve"> </v>
      </c>
    </row>
    <row r="26" spans="1:48" s="36" customFormat="1" ht="12.75" customHeight="1">
      <c r="A26" s="111">
        <v>53</v>
      </c>
      <c r="B26" s="109" t="s">
        <v>50</v>
      </c>
      <c r="C26" s="107">
        <v>217391</v>
      </c>
      <c r="D26" s="104" t="str">
        <f t="shared" si="63"/>
        <v>W55</v>
      </c>
      <c r="E26" s="8">
        <v>71</v>
      </c>
      <c r="F26" s="33" t="s">
        <v>84</v>
      </c>
      <c r="G26" s="33" t="s">
        <v>85</v>
      </c>
      <c r="H26" s="8">
        <v>1963</v>
      </c>
      <c r="I26" s="8">
        <f t="shared" si="64"/>
        <v>59</v>
      </c>
      <c r="J26" s="95" t="s">
        <v>66</v>
      </c>
      <c r="K26" s="8">
        <v>66.400000000000006</v>
      </c>
      <c r="L26" s="8">
        <v>33</v>
      </c>
      <c r="M26" s="8">
        <v>35</v>
      </c>
      <c r="N26" s="8">
        <v>-37</v>
      </c>
      <c r="O26" s="101">
        <f t="shared" si="36"/>
        <v>35</v>
      </c>
      <c r="P26" s="8">
        <v>48</v>
      </c>
      <c r="Q26" s="8">
        <v>-51</v>
      </c>
      <c r="R26" s="8">
        <v>51</v>
      </c>
      <c r="S26" s="101">
        <f t="shared" si="37"/>
        <v>51</v>
      </c>
      <c r="T26" s="8">
        <f t="shared" si="65"/>
        <v>86</v>
      </c>
      <c r="U26" s="8">
        <v>7</v>
      </c>
      <c r="V26" s="8">
        <f t="shared" si="38"/>
        <v>0</v>
      </c>
      <c r="W26" s="8">
        <f t="shared" si="39"/>
        <v>0.78349747599999997</v>
      </c>
      <c r="X26" s="38">
        <f t="shared" si="40"/>
        <v>0.78349747599999997</v>
      </c>
      <c r="Y26" s="8">
        <f t="shared" si="41"/>
        <v>0</v>
      </c>
      <c r="Z26" s="8">
        <f t="shared" si="42"/>
        <v>153.655</v>
      </c>
      <c r="AA26" s="38">
        <f t="shared" si="43"/>
        <v>153.655</v>
      </c>
      <c r="AB26" s="39">
        <f t="shared" si="44"/>
        <v>-0.36437861758415041</v>
      </c>
      <c r="AC26" s="38">
        <f t="shared" si="45"/>
        <v>0.10402635212634734</v>
      </c>
      <c r="AD26" s="39">
        <f t="shared" si="46"/>
        <v>1.2706512034600519</v>
      </c>
      <c r="AE26" s="38">
        <f t="shared" si="47"/>
        <v>0</v>
      </c>
      <c r="AF26" s="39">
        <f t="shared" si="48"/>
        <v>1.2706512034600519</v>
      </c>
      <c r="AG26" s="82">
        <f t="shared" si="49"/>
        <v>109.27600349756446</v>
      </c>
      <c r="AH26" s="82">
        <f t="shared" si="76"/>
        <v>0</v>
      </c>
      <c r="AI26" s="82">
        <f t="shared" si="77"/>
        <v>0</v>
      </c>
      <c r="AJ26" s="82">
        <f t="shared" si="78"/>
        <v>0</v>
      </c>
      <c r="AK26" s="82">
        <f t="shared" si="79"/>
        <v>0</v>
      </c>
      <c r="AL26" s="82">
        <f t="shared" si="80"/>
        <v>1.48</v>
      </c>
      <c r="AM26" s="82">
        <f t="shared" si="81"/>
        <v>0</v>
      </c>
      <c r="AN26" s="82">
        <f t="shared" si="82"/>
        <v>0</v>
      </c>
      <c r="AO26" s="82">
        <f t="shared" si="83"/>
        <v>0</v>
      </c>
      <c r="AP26" s="82">
        <f t="shared" si="84"/>
        <v>0</v>
      </c>
      <c r="AQ26" s="82">
        <f t="shared" si="85"/>
        <v>1.48</v>
      </c>
      <c r="AR26" s="83" t="str">
        <f t="shared" si="34"/>
        <v>W55</v>
      </c>
      <c r="AS26" s="84" t="str">
        <f t="shared" si="35"/>
        <v>W60</v>
      </c>
      <c r="AT26" s="85" t="str">
        <f t="shared" si="60"/>
        <v>M55</v>
      </c>
      <c r="AU26" s="82" t="str">
        <f t="shared" si="61"/>
        <v>M60</v>
      </c>
      <c r="AV26" s="82">
        <f t="shared" si="62"/>
        <v>161.7284851763954</v>
      </c>
    </row>
    <row r="27" spans="1:48" s="36" customFormat="1" ht="12.75" customHeight="1">
      <c r="A27" s="111">
        <v>9</v>
      </c>
      <c r="B27" s="109" t="s">
        <v>50</v>
      </c>
      <c r="C27" s="107">
        <v>1044510</v>
      </c>
      <c r="D27" s="104" t="str">
        <f t="shared" si="63"/>
        <v>W60</v>
      </c>
      <c r="E27" s="8">
        <v>71</v>
      </c>
      <c r="F27" s="33" t="s">
        <v>86</v>
      </c>
      <c r="G27" s="33" t="s">
        <v>87</v>
      </c>
      <c r="H27" s="8">
        <v>1960</v>
      </c>
      <c r="I27" s="8">
        <f t="shared" si="64"/>
        <v>62</v>
      </c>
      <c r="J27" s="95" t="s">
        <v>88</v>
      </c>
      <c r="K27" s="8">
        <v>67.75</v>
      </c>
      <c r="L27" s="8">
        <v>32</v>
      </c>
      <c r="M27" s="8">
        <v>35</v>
      </c>
      <c r="N27" s="8">
        <v>37</v>
      </c>
      <c r="O27" s="101">
        <f t="shared" si="36"/>
        <v>37</v>
      </c>
      <c r="P27" s="8">
        <v>45</v>
      </c>
      <c r="Q27" s="8">
        <v>48</v>
      </c>
      <c r="R27" s="8">
        <v>51</v>
      </c>
      <c r="S27" s="101">
        <f t="shared" si="37"/>
        <v>51</v>
      </c>
      <c r="T27" s="8">
        <f t="shared" si="65"/>
        <v>88</v>
      </c>
      <c r="U27" s="117">
        <v>6</v>
      </c>
      <c r="V27" s="8">
        <f t="shared" si="38"/>
        <v>0</v>
      </c>
      <c r="W27" s="8">
        <f t="shared" si="39"/>
        <v>0.78349747599999997</v>
      </c>
      <c r="X27" s="38">
        <f t="shared" si="40"/>
        <v>0.78349747599999997</v>
      </c>
      <c r="Y27" s="8">
        <f t="shared" si="41"/>
        <v>0</v>
      </c>
      <c r="Z27" s="8">
        <f t="shared" si="42"/>
        <v>153.655</v>
      </c>
      <c r="AA27" s="38">
        <f t="shared" si="43"/>
        <v>153.655</v>
      </c>
      <c r="AB27" s="39">
        <f t="shared" si="44"/>
        <v>-0.35563739740572464</v>
      </c>
      <c r="AC27" s="38">
        <f t="shared" si="45"/>
        <v>9.9095161202293738E-2</v>
      </c>
      <c r="AD27" s="39">
        <f t="shared" si="46"/>
        <v>1.2563052110728654</v>
      </c>
      <c r="AE27" s="38">
        <f t="shared" si="47"/>
        <v>0</v>
      </c>
      <c r="AF27" s="39">
        <f t="shared" si="48"/>
        <v>1.2563052110728654</v>
      </c>
      <c r="AG27" s="82">
        <f t="shared" si="49"/>
        <v>110.55485857441215</v>
      </c>
      <c r="AH27" s="82">
        <f t="shared" ref="AH27" si="86">IF(I27=A$7,0,IF(I27=90,3.571,IF(I27=89,3.559,IF(I27=88,3.54,IF(I27=87,3.508,IF(I27=86,3.458,IF(I27=85,3.386,IF(I27=84,3.288,0))))))))</f>
        <v>0</v>
      </c>
      <c r="AI27" s="82">
        <f t="shared" ref="AI27" si="87">IF(I27=A$7,0,IF(I27=83,3.166,IF(I27=82,3.018,IF(I27=81,2.849,IF(I27=80,2.669,IF(I27=79,2.5,IF(I27=78,2.358,IF(I27=77,2.251,0))))))))</f>
        <v>0</v>
      </c>
      <c r="AJ27" s="82">
        <f t="shared" ref="AJ27" si="88">IF(I27=A$7,0,IF(I27=76,2.184,IF(I27=75,2.142,IF(I27=74,2.113,IF(I27=73,2.087,IF(I27=72,2.053,IF(I27=71,2.002,IF(I27=70,1.933,0))))))))</f>
        <v>0</v>
      </c>
      <c r="AK27" s="82">
        <f t="shared" ref="AK27" si="89">IF(I27=A$7,0,IF(I27=69,1.856,IF(I27=68,1.782,IF(I27=67,1.719,IF(I27=66,1.671,IF(I27=65,1.636,IF(I27=64,1.608,IF(I27=63,1.584,0))))))))</f>
        <v>0</v>
      </c>
      <c r="AL27" s="82">
        <f t="shared" ref="AL27" si="90">IF(I27=A$7,0,IF(I27=62,1.561,IF(I27=61,1.536,IF(I27=60,1.509,IF(I27=59,1.48,IF(I27=58,1.449,IF(I27=57,1.417,IF(I27=56,1.384,0))))))))</f>
        <v>1.5609999999999999</v>
      </c>
      <c r="AM27" s="82">
        <f t="shared" ref="AM27" si="91">IF(I27=A$7,0,IF(I27=55,1.35,IF(I27=54,1.319,IF(I27=53,1.293,IF(I27=52,1.271,IF(I27=51,1.255,IF(I27=50,1.243,IF(I27=49,1.234,0))))))))</f>
        <v>0</v>
      </c>
      <c r="AN27" s="82">
        <f t="shared" ref="AN27" si="92">IF(I27=A$7,0,IF(I27=48,1.226,IF(I27=47,1.217,IF(I27=46,1.207,IF(I27=45,1.195,IF(I27=44,1.183,IF(I27=43,1.17,IF(I27=42,1.158,0))))))))</f>
        <v>0</v>
      </c>
      <c r="AO27" s="82">
        <f t="shared" ref="AO27" si="93">IF(I27=A$7,0,IF(I27=41,1.147,IF(I27=40,1.136,IF(I27=39,1.125,IF(I27=38,1.113,IF(I27=37,1.1,IF(I27=36,1.087,IF(I27=35,1.072,0))))))))</f>
        <v>0</v>
      </c>
      <c r="AP27" s="82">
        <f t="shared" ref="AP27" si="94">IF(I27=A$7,0,IF(I27=36,1.087,IF(I27=35,1.072,0)))</f>
        <v>0</v>
      </c>
      <c r="AQ27" s="82">
        <f t="shared" ref="AQ27" si="95">IF(I27=A$7,0,MAX(AH27:AP27))</f>
        <v>1.5609999999999999</v>
      </c>
      <c r="AR27" s="83" t="str">
        <f t="shared" si="34"/>
        <v>W60</v>
      </c>
      <c r="AS27" s="84" t="str">
        <f t="shared" si="35"/>
        <v>W60</v>
      </c>
      <c r="AT27" s="85" t="str">
        <f t="shared" si="60"/>
        <v>M60</v>
      </c>
      <c r="AU27" s="82" t="str">
        <f t="shared" si="61"/>
        <v>M60</v>
      </c>
      <c r="AV27" s="82">
        <f t="shared" si="62"/>
        <v>172.57613423465736</v>
      </c>
    </row>
    <row r="28" spans="1:48" s="36" customFormat="1" ht="12.75" customHeight="1">
      <c r="A28" s="111">
        <v>67</v>
      </c>
      <c r="B28" s="110" t="s">
        <v>50</v>
      </c>
      <c r="C28" s="107">
        <v>209419</v>
      </c>
      <c r="D28" s="104" t="str">
        <f t="shared" si="63"/>
        <v>W35</v>
      </c>
      <c r="E28" s="8">
        <v>71</v>
      </c>
      <c r="F28" s="33" t="s">
        <v>89</v>
      </c>
      <c r="G28" s="33" t="s">
        <v>90</v>
      </c>
      <c r="H28" s="8">
        <v>1985</v>
      </c>
      <c r="I28" s="8">
        <f t="shared" si="64"/>
        <v>37</v>
      </c>
      <c r="J28" s="95" t="s">
        <v>61</v>
      </c>
      <c r="K28" s="8">
        <v>69</v>
      </c>
      <c r="L28" s="8">
        <v>-53</v>
      </c>
      <c r="M28" s="8">
        <v>53</v>
      </c>
      <c r="N28" s="8">
        <v>55</v>
      </c>
      <c r="O28" s="101">
        <f t="shared" si="36"/>
        <v>55</v>
      </c>
      <c r="P28" s="8">
        <v>66</v>
      </c>
      <c r="Q28" s="8">
        <v>70</v>
      </c>
      <c r="R28" s="8">
        <v>73</v>
      </c>
      <c r="S28" s="101">
        <f t="shared" si="37"/>
        <v>73</v>
      </c>
      <c r="T28" s="8">
        <v>129</v>
      </c>
      <c r="U28" s="8">
        <v>2</v>
      </c>
      <c r="V28" s="8">
        <f t="shared" si="38"/>
        <v>0</v>
      </c>
      <c r="W28" s="8">
        <f t="shared" si="39"/>
        <v>0.78349747599999997</v>
      </c>
      <c r="X28" s="38">
        <f t="shared" si="40"/>
        <v>0.78349747599999997</v>
      </c>
      <c r="Y28" s="8">
        <f t="shared" si="41"/>
        <v>0</v>
      </c>
      <c r="Z28" s="8">
        <f t="shared" si="42"/>
        <v>153.655</v>
      </c>
      <c r="AA28" s="38">
        <f t="shared" si="43"/>
        <v>153.655</v>
      </c>
      <c r="AB28" s="39">
        <f t="shared" si="44"/>
        <v>-0.34769760621491264</v>
      </c>
      <c r="AC28" s="38">
        <f t="shared" si="45"/>
        <v>9.4719850339988865E-2</v>
      </c>
      <c r="AD28" s="39">
        <f t="shared" si="46"/>
        <v>1.2437120735573388</v>
      </c>
      <c r="AE28" s="38">
        <f t="shared" si="47"/>
        <v>0</v>
      </c>
      <c r="AF28" s="39">
        <f t="shared" si="48"/>
        <v>1.2437120735573388</v>
      </c>
      <c r="AG28" s="82">
        <f t="shared" si="49"/>
        <v>160.4388574888967</v>
      </c>
      <c r="AH28" s="82">
        <f t="shared" ref="AH28" si="96">IF(I28=A$10,0,IF(I28=90,3.571,IF(I28=89,3.559,IF(I28=88,3.54,IF(I28=87,3.508,IF(I28=86,3.458,IF(I28=85,3.386,IF(I28=84,3.288,0))))))))</f>
        <v>0</v>
      </c>
      <c r="AI28" s="82">
        <f t="shared" ref="AI28" si="97">IF(I28=A$10,0,IF(I28=83,3.166,IF(I28=82,3.018,IF(I28=81,2.849,IF(I28=80,2.669,IF(I28=79,2.5,IF(I28=78,2.358,IF(I28=77,2.251,0))))))))</f>
        <v>0</v>
      </c>
      <c r="AJ28" s="82">
        <f t="shared" ref="AJ28" si="98">IF(I28=A$10,0,IF(I28=76,2.184,IF(I28=75,2.142,IF(I28=74,2.113,IF(I28=73,2.087,IF(I28=72,2.053,IF(I28=71,2.002,IF(I28=70,1.933,0))))))))</f>
        <v>0</v>
      </c>
      <c r="AK28" s="82">
        <f t="shared" ref="AK28" si="99">IF(I28=A$10,0,IF(I28=69,1.856,IF(I28=68,1.782,IF(I28=67,1.719,IF(I28=66,1.671,IF(I28=65,1.636,IF(I28=64,1.608,IF(I28=63,1.584,0))))))))</f>
        <v>0</v>
      </c>
      <c r="AL28" s="82">
        <f t="shared" ref="AL28" si="100">IF(I28=A$10,0,IF(I28=62,1.561,IF(I28=61,1.536,IF(I28=60,1.509,IF(I28=59,1.48,IF(I28=58,1.449,IF(I28=57,1.417,IF(I28=56,1.384,0))))))))</f>
        <v>0</v>
      </c>
      <c r="AM28" s="82">
        <f t="shared" ref="AM28" si="101">IF(I28=A$10,0,IF(I28=55,1.35,IF(I28=54,1.319,IF(I28=53,1.293,IF(I28=52,1.271,IF(I28=51,1.255,IF(I28=50,1.243,IF(I28=49,1.234,0))))))))</f>
        <v>0</v>
      </c>
      <c r="AN28" s="82">
        <f t="shared" ref="AN28" si="102">IF(I28=A$10,0,IF(I28=48,1.226,IF(I28=47,1.217,IF(I28=46,1.207,IF(I28=45,1.195,IF(I28=44,1.183,IF(I28=43,1.17,IF(I28=42,1.158,0))))))))</f>
        <v>0</v>
      </c>
      <c r="AO28" s="82">
        <f t="shared" ref="AO28" si="103">IF(I28=A$10,0,IF(I28=41,1.147,IF(I28=40,1.136,IF(I28=39,1.125,IF(I28=38,1.113,IF(I28=37,1.1,IF(I28=36,1.087,IF(I28=35,1.072,0))))))))</f>
        <v>1.1000000000000001</v>
      </c>
      <c r="AP28" s="82">
        <f t="shared" ref="AP28" si="104">IF(I28=A$10,0,IF(I28=36,1.087,IF(I28=35,1.072,0)))</f>
        <v>0</v>
      </c>
      <c r="AQ28" s="82">
        <f t="shared" ref="AQ28" si="105">IF(I28=A$10,0,MAX(AH28:AP28))</f>
        <v>1.1000000000000001</v>
      </c>
      <c r="AR28" s="83" t="str">
        <f t="shared" si="34"/>
        <v>W35</v>
      </c>
      <c r="AS28" s="84" t="str">
        <f t="shared" si="35"/>
        <v>W60</v>
      </c>
      <c r="AT28" s="85" t="str">
        <f t="shared" si="60"/>
        <v>M35</v>
      </c>
      <c r="AU28" s="82" t="str">
        <f t="shared" si="61"/>
        <v>M60</v>
      </c>
      <c r="AV28" s="82">
        <f t="shared" si="62"/>
        <v>176.48274323778639</v>
      </c>
    </row>
    <row r="29" spans="1:48" s="36" customFormat="1" ht="12.75" customHeight="1">
      <c r="A29" s="111">
        <v>50</v>
      </c>
      <c r="B29" s="110" t="s">
        <v>51</v>
      </c>
      <c r="C29" s="107">
        <v>1055250</v>
      </c>
      <c r="D29" s="104" t="str">
        <f t="shared" si="63"/>
        <v>Y12</v>
      </c>
      <c r="E29" s="8">
        <v>55</v>
      </c>
      <c r="F29" s="33" t="s">
        <v>91</v>
      </c>
      <c r="G29" s="33" t="s">
        <v>74</v>
      </c>
      <c r="H29" s="8">
        <v>2010</v>
      </c>
      <c r="I29" s="8">
        <f t="shared" si="64"/>
        <v>12</v>
      </c>
      <c r="J29" s="95" t="s">
        <v>58</v>
      </c>
      <c r="K29" s="8">
        <v>42.85</v>
      </c>
      <c r="L29" s="8">
        <v>-17</v>
      </c>
      <c r="M29" s="8">
        <v>-17</v>
      </c>
      <c r="N29" s="8">
        <v>18</v>
      </c>
      <c r="O29" s="101">
        <v>18</v>
      </c>
      <c r="P29" s="8">
        <v>24</v>
      </c>
      <c r="Q29" s="8">
        <v>26</v>
      </c>
      <c r="R29" s="8">
        <v>-27</v>
      </c>
      <c r="S29" s="101">
        <f t="shared" si="37"/>
        <v>26</v>
      </c>
      <c r="T29" s="8">
        <f t="shared" si="65"/>
        <v>44</v>
      </c>
      <c r="U29" s="117">
        <v>3</v>
      </c>
      <c r="V29" s="8">
        <f t="shared" si="38"/>
        <v>0.75194503000000001</v>
      </c>
      <c r="W29" s="8">
        <f t="shared" si="39"/>
        <v>0</v>
      </c>
      <c r="X29" s="38">
        <f t="shared" si="40"/>
        <v>0.75194503000000001</v>
      </c>
      <c r="Y29" s="8">
        <f t="shared" si="41"/>
        <v>175.50800000000001</v>
      </c>
      <c r="Z29" s="8">
        <f t="shared" si="42"/>
        <v>0</v>
      </c>
      <c r="AA29" s="38">
        <f t="shared" si="43"/>
        <v>175.50800000000001</v>
      </c>
      <c r="AB29" s="39">
        <f t="shared" si="44"/>
        <v>-0.61234609099088821</v>
      </c>
      <c r="AC29" s="38">
        <f t="shared" si="45"/>
        <v>0.28195512485776819</v>
      </c>
      <c r="AD29" s="39">
        <f t="shared" si="46"/>
        <v>1.914058137407997</v>
      </c>
      <c r="AE29" s="38">
        <f t="shared" si="47"/>
        <v>0</v>
      </c>
      <c r="AF29" s="39">
        <f t="shared" si="48"/>
        <v>1.914058137407997</v>
      </c>
      <c r="AG29" s="82">
        <f t="shared" si="49"/>
        <v>84.218558045951866</v>
      </c>
      <c r="AH29" s="82">
        <f t="shared" ref="AH29" si="106">IF(I29=A$7,0,IF(I29=90,3.571,IF(I29=89,3.559,IF(I29=88,3.54,IF(I29=87,3.508,IF(I29=86,3.458,IF(I29=85,3.386,IF(I29=84,3.288,0))))))))</f>
        <v>0</v>
      </c>
      <c r="AI29" s="82">
        <f t="shared" ref="AI29" si="107">IF(I29=A$7,0,IF(I29=83,3.166,IF(I29=82,3.018,IF(I29=81,2.849,IF(I29=80,2.669,IF(I29=79,2.5,IF(I29=78,2.358,IF(I29=77,2.251,0))))))))</f>
        <v>0</v>
      </c>
      <c r="AJ29" s="82">
        <f t="shared" ref="AJ29" si="108">IF(I29=A$7,0,IF(I29=76,2.184,IF(I29=75,2.142,IF(I29=74,2.113,IF(I29=73,2.087,IF(I29=72,2.053,IF(I29=71,2.002,IF(I29=70,1.933,0))))))))</f>
        <v>0</v>
      </c>
      <c r="AK29" s="82">
        <f t="shared" ref="AK29" si="109">IF(I29=A$7,0,IF(I29=69,1.856,IF(I29=68,1.782,IF(I29=67,1.719,IF(I29=66,1.671,IF(I29=65,1.636,IF(I29=64,1.608,IF(I29=63,1.584,0))))))))</f>
        <v>0</v>
      </c>
      <c r="AL29" s="82">
        <f t="shared" ref="AL29" si="110">IF(I29=A$7,0,IF(I29=62,1.561,IF(I29=61,1.536,IF(I29=60,1.509,IF(I29=59,1.48,IF(I29=58,1.449,IF(I29=57,1.417,IF(I29=56,1.384,0))))))))</f>
        <v>0</v>
      </c>
      <c r="AM29" s="82">
        <f t="shared" ref="AM29" si="111">IF(I29=A$7,0,IF(I29=55,1.35,IF(I29=54,1.319,IF(I29=53,1.293,IF(I29=52,1.271,IF(I29=51,1.255,IF(I29=50,1.243,IF(I29=49,1.234,0))))))))</f>
        <v>0</v>
      </c>
      <c r="AN29" s="82">
        <f t="shared" ref="AN29" si="112">IF(I29=A$7,0,IF(I29=48,1.226,IF(I29=47,1.217,IF(I29=46,1.207,IF(I29=45,1.195,IF(I29=44,1.183,IF(I29=43,1.17,IF(I29=42,1.158,0))))))))</f>
        <v>0</v>
      </c>
      <c r="AO29" s="82">
        <f t="shared" ref="AO29" si="113">IF(I29=A$7,0,IF(I29=41,1.147,IF(I29=40,1.136,IF(I29=39,1.125,IF(I29=38,1.113,IF(I29=37,1.1,IF(I29=36,1.087,IF(I29=35,1.072,0))))))))</f>
        <v>0</v>
      </c>
      <c r="AP29" s="82">
        <f t="shared" ref="AP29" si="114">IF(I29=A$7,0,IF(I29=36,1.087,IF(I29=35,1.072,0)))</f>
        <v>0</v>
      </c>
      <c r="AQ29" s="82">
        <f t="shared" ref="AQ29" si="115">IF(I29=A$7,0,MAX(AH29:AP29))</f>
        <v>0</v>
      </c>
      <c r="AR29" s="83" t="str">
        <f t="shared" si="34"/>
        <v>Y12</v>
      </c>
      <c r="AS29" s="84" t="str">
        <f t="shared" si="35"/>
        <v>W60</v>
      </c>
      <c r="AT29" s="85" t="str">
        <f t="shared" si="60"/>
        <v>Y12</v>
      </c>
      <c r="AU29" s="82" t="str">
        <f t="shared" si="61"/>
        <v>M60</v>
      </c>
      <c r="AV29" s="82" t="str">
        <f t="shared" si="62"/>
        <v xml:space="preserve"> </v>
      </c>
    </row>
    <row r="30" spans="1:48" s="36" customFormat="1" ht="12.75" customHeight="1">
      <c r="A30" s="111">
        <v>68</v>
      </c>
      <c r="B30" s="110" t="s">
        <v>51</v>
      </c>
      <c r="C30" s="107">
        <v>1059581</v>
      </c>
      <c r="D30" s="104" t="str">
        <f t="shared" si="63"/>
        <v>Y12</v>
      </c>
      <c r="E30" s="8">
        <v>55</v>
      </c>
      <c r="F30" s="33" t="s">
        <v>92</v>
      </c>
      <c r="G30" s="33" t="s">
        <v>93</v>
      </c>
      <c r="H30" s="8">
        <v>2010</v>
      </c>
      <c r="I30" s="8">
        <f t="shared" si="64"/>
        <v>12</v>
      </c>
      <c r="J30" s="95" t="s">
        <v>58</v>
      </c>
      <c r="K30" s="8">
        <v>42.35</v>
      </c>
      <c r="L30" s="8">
        <v>11</v>
      </c>
      <c r="M30" s="8">
        <v>12</v>
      </c>
      <c r="N30" s="8">
        <v>13</v>
      </c>
      <c r="O30" s="101">
        <f t="shared" si="36"/>
        <v>13</v>
      </c>
      <c r="P30" s="8">
        <v>18</v>
      </c>
      <c r="Q30" s="8">
        <v>19</v>
      </c>
      <c r="R30" s="8">
        <v>20</v>
      </c>
      <c r="S30" s="101">
        <f t="shared" si="37"/>
        <v>20</v>
      </c>
      <c r="T30" s="8">
        <f t="shared" si="65"/>
        <v>33</v>
      </c>
      <c r="U30" s="8">
        <v>4</v>
      </c>
      <c r="V30" s="8">
        <f t="shared" si="38"/>
        <v>0.75194503000000001</v>
      </c>
      <c r="W30" s="8">
        <f t="shared" si="39"/>
        <v>0</v>
      </c>
      <c r="X30" s="38">
        <f t="shared" si="40"/>
        <v>0.75194503000000001</v>
      </c>
      <c r="Y30" s="8">
        <f t="shared" si="41"/>
        <v>175.50800000000001</v>
      </c>
      <c r="Z30" s="8">
        <f t="shared" si="42"/>
        <v>0</v>
      </c>
      <c r="AA30" s="38">
        <f t="shared" si="43"/>
        <v>175.50800000000001</v>
      </c>
      <c r="AB30" s="39">
        <f t="shared" si="44"/>
        <v>-0.61744350258337943</v>
      </c>
      <c r="AC30" s="38">
        <f t="shared" si="45"/>
        <v>0.28666887555034448</v>
      </c>
      <c r="AD30" s="39">
        <f t="shared" si="46"/>
        <v>1.9349461167778539</v>
      </c>
      <c r="AE30" s="38">
        <f t="shared" si="47"/>
        <v>0</v>
      </c>
      <c r="AF30" s="39">
        <f t="shared" si="48"/>
        <v>1.9349461167778539</v>
      </c>
      <c r="AG30" s="82">
        <f t="shared" si="49"/>
        <v>63.853221853669176</v>
      </c>
      <c r="AH30" s="82">
        <f t="shared" ref="AH30:AH31" si="116">IF(I30=A$10,0,IF(I30=90,3.571,IF(I30=89,3.559,IF(I30=88,3.54,IF(I30=87,3.508,IF(I30=86,3.458,IF(I30=85,3.386,IF(I30=84,3.288,0))))))))</f>
        <v>0</v>
      </c>
      <c r="AI30" s="82">
        <f t="shared" ref="AI30:AI31" si="117">IF(I30=A$10,0,IF(I30=83,3.166,IF(I30=82,3.018,IF(I30=81,2.849,IF(I30=80,2.669,IF(I30=79,2.5,IF(I30=78,2.358,IF(I30=77,2.251,0))))))))</f>
        <v>0</v>
      </c>
      <c r="AJ30" s="82">
        <f t="shared" ref="AJ30:AJ31" si="118">IF(I30=A$10,0,IF(I30=76,2.184,IF(I30=75,2.142,IF(I30=74,2.113,IF(I30=73,2.087,IF(I30=72,2.053,IF(I30=71,2.002,IF(I30=70,1.933,0))))))))</f>
        <v>0</v>
      </c>
      <c r="AK30" s="82">
        <f t="shared" ref="AK30:AK31" si="119">IF(I30=A$10,0,IF(I30=69,1.856,IF(I30=68,1.782,IF(I30=67,1.719,IF(I30=66,1.671,IF(I30=65,1.636,IF(I30=64,1.608,IF(I30=63,1.584,0))))))))</f>
        <v>0</v>
      </c>
      <c r="AL30" s="82">
        <f t="shared" ref="AL30:AL31" si="120">IF(I30=A$10,0,IF(I30=62,1.561,IF(I30=61,1.536,IF(I30=60,1.509,IF(I30=59,1.48,IF(I30=58,1.449,IF(I30=57,1.417,IF(I30=56,1.384,0))))))))</f>
        <v>0</v>
      </c>
      <c r="AM30" s="82">
        <f t="shared" ref="AM30:AM31" si="121">IF(I30=A$10,0,IF(I30=55,1.35,IF(I30=54,1.319,IF(I30=53,1.293,IF(I30=52,1.271,IF(I30=51,1.255,IF(I30=50,1.243,IF(I30=49,1.234,0))))))))</f>
        <v>0</v>
      </c>
      <c r="AN30" s="82">
        <f t="shared" ref="AN30:AN31" si="122">IF(I30=A$10,0,IF(I30=48,1.226,IF(I30=47,1.217,IF(I30=46,1.207,IF(I30=45,1.195,IF(I30=44,1.183,IF(I30=43,1.17,IF(I30=42,1.158,0))))))))</f>
        <v>0</v>
      </c>
      <c r="AO30" s="82">
        <f t="shared" ref="AO30:AO31" si="123">IF(I30=A$10,0,IF(I30=41,1.147,IF(I30=40,1.136,IF(I30=39,1.125,IF(I30=38,1.113,IF(I30=37,1.1,IF(I30=36,1.087,IF(I30=35,1.072,0))))))))</f>
        <v>0</v>
      </c>
      <c r="AP30" s="82">
        <f t="shared" ref="AP30:AP31" si="124">IF(I30=A$10,0,IF(I30=36,1.087,IF(I30=35,1.072,0)))</f>
        <v>0</v>
      </c>
      <c r="AQ30" s="82">
        <f t="shared" ref="AQ30:AQ31" si="125">IF(I30=A$10,0,MAX(AH30:AP30))</f>
        <v>0</v>
      </c>
      <c r="AR30" s="83" t="str">
        <f t="shared" si="34"/>
        <v>Y12</v>
      </c>
      <c r="AS30" s="84" t="str">
        <f t="shared" si="35"/>
        <v>W60</v>
      </c>
      <c r="AT30" s="85" t="str">
        <f t="shared" si="60"/>
        <v>Y12</v>
      </c>
      <c r="AU30" s="82" t="str">
        <f t="shared" si="61"/>
        <v>M60</v>
      </c>
      <c r="AV30" s="82" t="str">
        <f t="shared" si="62"/>
        <v xml:space="preserve"> </v>
      </c>
    </row>
    <row r="31" spans="1:48" s="36" customFormat="1" ht="12.75" customHeight="1">
      <c r="A31" s="111">
        <v>27</v>
      </c>
      <c r="B31" s="110" t="s">
        <v>51</v>
      </c>
      <c r="C31" s="107">
        <v>1058561</v>
      </c>
      <c r="D31" s="104" t="str">
        <f t="shared" si="63"/>
        <v>Y12</v>
      </c>
      <c r="E31" s="8">
        <v>55</v>
      </c>
      <c r="F31" s="33" t="s">
        <v>94</v>
      </c>
      <c r="G31" s="33" t="s">
        <v>95</v>
      </c>
      <c r="H31" s="8">
        <v>2009</v>
      </c>
      <c r="I31" s="8">
        <f t="shared" si="64"/>
        <v>13</v>
      </c>
      <c r="J31" s="95" t="s">
        <v>58</v>
      </c>
      <c r="K31" s="8">
        <v>58.15</v>
      </c>
      <c r="L31" s="8">
        <v>17</v>
      </c>
      <c r="M31" s="8">
        <v>19</v>
      </c>
      <c r="N31" s="8">
        <v>-21</v>
      </c>
      <c r="O31" s="101">
        <f t="shared" si="36"/>
        <v>19</v>
      </c>
      <c r="P31" s="8">
        <v>27</v>
      </c>
      <c r="Q31" s="8">
        <v>29</v>
      </c>
      <c r="R31" s="8">
        <v>31</v>
      </c>
      <c r="S31" s="101">
        <f t="shared" si="37"/>
        <v>31</v>
      </c>
      <c r="T31" s="8">
        <f t="shared" si="65"/>
        <v>50</v>
      </c>
      <c r="U31" s="8">
        <v>2</v>
      </c>
      <c r="V31" s="8">
        <f t="shared" si="38"/>
        <v>0.75194503000000001</v>
      </c>
      <c r="W31" s="8">
        <f t="shared" si="39"/>
        <v>0</v>
      </c>
      <c r="X31" s="38">
        <f t="shared" si="40"/>
        <v>0.75194503000000001</v>
      </c>
      <c r="Y31" s="8">
        <f t="shared" si="41"/>
        <v>175.50800000000001</v>
      </c>
      <c r="Z31" s="8">
        <f t="shared" si="42"/>
        <v>0</v>
      </c>
      <c r="AA31" s="38">
        <f t="shared" si="43"/>
        <v>175.50800000000001</v>
      </c>
      <c r="AB31" s="39">
        <f t="shared" si="44"/>
        <v>-0.47974719818563799</v>
      </c>
      <c r="AC31" s="38">
        <f t="shared" si="45"/>
        <v>0.17306569362270335</v>
      </c>
      <c r="AD31" s="39">
        <f t="shared" si="46"/>
        <v>1.4895863831871887</v>
      </c>
      <c r="AE31" s="38">
        <f t="shared" si="47"/>
        <v>0</v>
      </c>
      <c r="AF31" s="39">
        <f t="shared" si="48"/>
        <v>1.4895863831871887</v>
      </c>
      <c r="AG31" s="82">
        <f t="shared" si="49"/>
        <v>74.479319159359434</v>
      </c>
      <c r="AH31" s="82">
        <f t="shared" si="116"/>
        <v>0</v>
      </c>
      <c r="AI31" s="82">
        <f t="shared" si="117"/>
        <v>0</v>
      </c>
      <c r="AJ31" s="82">
        <f t="shared" si="118"/>
        <v>0</v>
      </c>
      <c r="AK31" s="82">
        <f t="shared" si="119"/>
        <v>0</v>
      </c>
      <c r="AL31" s="82">
        <f t="shared" si="120"/>
        <v>0</v>
      </c>
      <c r="AM31" s="82">
        <f t="shared" si="121"/>
        <v>0</v>
      </c>
      <c r="AN31" s="82">
        <f t="shared" si="122"/>
        <v>0</v>
      </c>
      <c r="AO31" s="82">
        <f t="shared" si="123"/>
        <v>0</v>
      </c>
      <c r="AP31" s="82">
        <f t="shared" si="124"/>
        <v>0</v>
      </c>
      <c r="AQ31" s="82">
        <f t="shared" si="125"/>
        <v>0</v>
      </c>
      <c r="AR31" s="83" t="str">
        <f t="shared" si="34"/>
        <v>Y12</v>
      </c>
      <c r="AS31" s="84" t="str">
        <f t="shared" si="35"/>
        <v>W60</v>
      </c>
      <c r="AT31" s="85" t="str">
        <f t="shared" si="60"/>
        <v>Y12</v>
      </c>
      <c r="AU31" s="82" t="str">
        <f t="shared" si="61"/>
        <v>M60</v>
      </c>
      <c r="AV31" s="82" t="str">
        <f t="shared" si="62"/>
        <v xml:space="preserve"> </v>
      </c>
    </row>
    <row r="32" spans="1:48" s="36" customFormat="1" ht="12.75" customHeight="1">
      <c r="A32" s="111">
        <v>62</v>
      </c>
      <c r="B32" s="110" t="s">
        <v>51</v>
      </c>
      <c r="C32" s="107">
        <v>1058562</v>
      </c>
      <c r="D32" s="104" t="str">
        <f t="shared" si="63"/>
        <v>Y11-</v>
      </c>
      <c r="E32" s="8">
        <v>55</v>
      </c>
      <c r="F32" s="33" t="s">
        <v>96</v>
      </c>
      <c r="G32" s="33" t="s">
        <v>95</v>
      </c>
      <c r="H32" s="8">
        <v>2011</v>
      </c>
      <c r="I32" s="8">
        <f t="shared" si="64"/>
        <v>11</v>
      </c>
      <c r="J32" s="95" t="s">
        <v>58</v>
      </c>
      <c r="K32" s="8">
        <v>52.3</v>
      </c>
      <c r="L32" s="8">
        <v>-24</v>
      </c>
      <c r="M32" s="8">
        <v>24</v>
      </c>
      <c r="N32" s="8">
        <v>-27</v>
      </c>
      <c r="O32" s="101">
        <v>24</v>
      </c>
      <c r="P32" s="8">
        <v>30</v>
      </c>
      <c r="Q32" s="8">
        <v>33</v>
      </c>
      <c r="R32" s="8">
        <v>35</v>
      </c>
      <c r="S32" s="101">
        <f t="shared" si="37"/>
        <v>35</v>
      </c>
      <c r="T32" s="8">
        <f t="shared" si="65"/>
        <v>59</v>
      </c>
      <c r="U32" s="117">
        <v>1</v>
      </c>
      <c r="V32" s="8">
        <f t="shared" si="38"/>
        <v>0.75194503000000001</v>
      </c>
      <c r="W32" s="8">
        <f t="shared" si="39"/>
        <v>0</v>
      </c>
      <c r="X32" s="38">
        <f t="shared" si="40"/>
        <v>0.75194503000000001</v>
      </c>
      <c r="Y32" s="8">
        <f t="shared" si="41"/>
        <v>175.50800000000001</v>
      </c>
      <c r="Z32" s="8">
        <f t="shared" si="42"/>
        <v>0</v>
      </c>
      <c r="AA32" s="38">
        <f t="shared" si="43"/>
        <v>175.50800000000001</v>
      </c>
      <c r="AB32" s="39">
        <f t="shared" si="44"/>
        <v>-0.52579522838283099</v>
      </c>
      <c r="AC32" s="38">
        <f t="shared" si="45"/>
        <v>0.20788319084659357</v>
      </c>
      <c r="AD32" s="39">
        <f t="shared" si="46"/>
        <v>1.6139244124681769</v>
      </c>
      <c r="AE32" s="38">
        <f t="shared" si="47"/>
        <v>0</v>
      </c>
      <c r="AF32" s="39">
        <f t="shared" si="48"/>
        <v>1.6139244124681769</v>
      </c>
      <c r="AG32" s="82">
        <f t="shared" si="49"/>
        <v>95.221540335622436</v>
      </c>
      <c r="AH32" s="82">
        <f t="shared" ref="AH32" si="126">IF(I32=A$7,0,IF(I32=90,3.571,IF(I32=89,3.559,IF(I32=88,3.54,IF(I32=87,3.508,IF(I32=86,3.458,IF(I32=85,3.386,IF(I32=84,3.288,0))))))))</f>
        <v>0</v>
      </c>
      <c r="AI32" s="82">
        <f t="shared" ref="AI32" si="127">IF(I32=A$7,0,IF(I32=83,3.166,IF(I32=82,3.018,IF(I32=81,2.849,IF(I32=80,2.669,IF(I32=79,2.5,IF(I32=78,2.358,IF(I32=77,2.251,0))))))))</f>
        <v>0</v>
      </c>
      <c r="AJ32" s="82">
        <f t="shared" ref="AJ32" si="128">IF(I32=A$7,0,IF(I32=76,2.184,IF(I32=75,2.142,IF(I32=74,2.113,IF(I32=73,2.087,IF(I32=72,2.053,IF(I32=71,2.002,IF(I32=70,1.933,0))))))))</f>
        <v>0</v>
      </c>
      <c r="AK32" s="82">
        <f t="shared" ref="AK32" si="129">IF(I32=A$7,0,IF(I32=69,1.856,IF(I32=68,1.782,IF(I32=67,1.719,IF(I32=66,1.671,IF(I32=65,1.636,IF(I32=64,1.608,IF(I32=63,1.584,0))))))))</f>
        <v>0</v>
      </c>
      <c r="AL32" s="82">
        <f t="shared" ref="AL32" si="130">IF(I32=A$7,0,IF(I32=62,1.561,IF(I32=61,1.536,IF(I32=60,1.509,IF(I32=59,1.48,IF(I32=58,1.449,IF(I32=57,1.417,IF(I32=56,1.384,0))))))))</f>
        <v>0</v>
      </c>
      <c r="AM32" s="82">
        <f t="shared" ref="AM32" si="131">IF(I32=A$7,0,IF(I32=55,1.35,IF(I32=54,1.319,IF(I32=53,1.293,IF(I32=52,1.271,IF(I32=51,1.255,IF(I32=50,1.243,IF(I32=49,1.234,0))))))))</f>
        <v>0</v>
      </c>
      <c r="AN32" s="82">
        <f t="shared" ref="AN32" si="132">IF(I32=A$7,0,IF(I32=48,1.226,IF(I32=47,1.217,IF(I32=46,1.207,IF(I32=45,1.195,IF(I32=44,1.183,IF(I32=43,1.17,IF(I32=42,1.158,0))))))))</f>
        <v>0</v>
      </c>
      <c r="AO32" s="82">
        <f t="shared" ref="AO32" si="133">IF(I32=A$7,0,IF(I32=41,1.147,IF(I32=40,1.136,IF(I32=39,1.125,IF(I32=38,1.113,IF(I32=37,1.1,IF(I32=36,1.087,IF(I32=35,1.072,0))))))))</f>
        <v>0</v>
      </c>
      <c r="AP32" s="82">
        <f t="shared" ref="AP32" si="134">IF(I32=A$7,0,IF(I32=36,1.087,IF(I32=35,1.072,0)))</f>
        <v>0</v>
      </c>
      <c r="AQ32" s="82">
        <f t="shared" ref="AQ32" si="135">IF(I32=A$7,0,MAX(AH32:AP32))</f>
        <v>0</v>
      </c>
      <c r="AR32" s="83" t="str">
        <f t="shared" si="34"/>
        <v>Y11-</v>
      </c>
      <c r="AS32" s="84" t="str">
        <f t="shared" si="35"/>
        <v>W60</v>
      </c>
      <c r="AT32" s="85" t="str">
        <f t="shared" si="60"/>
        <v>Y11-</v>
      </c>
      <c r="AU32" s="82" t="str">
        <f t="shared" si="61"/>
        <v>M60</v>
      </c>
      <c r="AV32" s="82" t="str">
        <f t="shared" si="62"/>
        <v xml:space="preserve"> </v>
      </c>
    </row>
    <row r="33" spans="1:48" s="36" customFormat="1" ht="12.75" customHeight="1">
      <c r="A33" s="111">
        <v>72</v>
      </c>
      <c r="B33" s="110" t="s">
        <v>51</v>
      </c>
      <c r="C33" s="107">
        <v>1047692</v>
      </c>
      <c r="D33" s="104" t="str">
        <f t="shared" si="63"/>
        <v/>
      </c>
      <c r="E33" s="8">
        <v>67</v>
      </c>
      <c r="F33" s="33" t="s">
        <v>97</v>
      </c>
      <c r="G33" s="33" t="s">
        <v>98</v>
      </c>
      <c r="H33" s="8">
        <v>1999</v>
      </c>
      <c r="I33" s="8">
        <f t="shared" si="64"/>
        <v>23</v>
      </c>
      <c r="J33" s="95"/>
      <c r="K33" s="8">
        <v>66.349999999999994</v>
      </c>
      <c r="L33" s="8">
        <v>88</v>
      </c>
      <c r="M33" s="8">
        <v>-92</v>
      </c>
      <c r="N33" s="8">
        <v>92</v>
      </c>
      <c r="O33" s="101">
        <f t="shared" si="36"/>
        <v>92</v>
      </c>
      <c r="P33" s="8">
        <v>107</v>
      </c>
      <c r="Q33" s="8">
        <v>111</v>
      </c>
      <c r="R33" s="8">
        <v>115</v>
      </c>
      <c r="S33" s="101">
        <f t="shared" si="37"/>
        <v>115</v>
      </c>
      <c r="T33" s="8">
        <f t="shared" si="65"/>
        <v>207</v>
      </c>
      <c r="U33" s="8">
        <v>1</v>
      </c>
      <c r="V33" s="8">
        <f t="shared" si="38"/>
        <v>0.75194503000000001</v>
      </c>
      <c r="W33" s="8">
        <f t="shared" si="39"/>
        <v>0</v>
      </c>
      <c r="X33" s="38">
        <f t="shared" si="40"/>
        <v>0.75194503000000001</v>
      </c>
      <c r="Y33" s="8">
        <f t="shared" si="41"/>
        <v>175.50800000000001</v>
      </c>
      <c r="Z33" s="8">
        <f t="shared" si="42"/>
        <v>0</v>
      </c>
      <c r="AA33" s="38">
        <f t="shared" si="43"/>
        <v>175.50800000000001</v>
      </c>
      <c r="AB33" s="39">
        <f t="shared" si="44"/>
        <v>-0.42245599004965095</v>
      </c>
      <c r="AC33" s="38">
        <f t="shared" si="45"/>
        <v>0.13419892532925856</v>
      </c>
      <c r="AD33" s="39">
        <f t="shared" si="46"/>
        <v>1.3620684248282315</v>
      </c>
      <c r="AE33" s="38">
        <f t="shared" si="47"/>
        <v>0</v>
      </c>
      <c r="AF33" s="39">
        <f t="shared" si="48"/>
        <v>1.3620684248282315</v>
      </c>
      <c r="AG33" s="82">
        <f t="shared" si="49"/>
        <v>281.94816393944393</v>
      </c>
      <c r="AH33" s="82">
        <f t="shared" ref="AH33:AH35" si="136">IF(I33=A$10,0,IF(I33=90,3.571,IF(I33=89,3.559,IF(I33=88,3.54,IF(I33=87,3.508,IF(I33=86,3.458,IF(I33=85,3.386,IF(I33=84,3.288,0))))))))</f>
        <v>0</v>
      </c>
      <c r="AI33" s="82">
        <f t="shared" ref="AI33:AI35" si="137">IF(I33=A$10,0,IF(I33=83,3.166,IF(I33=82,3.018,IF(I33=81,2.849,IF(I33=80,2.669,IF(I33=79,2.5,IF(I33=78,2.358,IF(I33=77,2.251,0))))))))</f>
        <v>0</v>
      </c>
      <c r="AJ33" s="82">
        <f t="shared" ref="AJ33:AJ35" si="138">IF(I33=A$10,0,IF(I33=76,2.184,IF(I33=75,2.142,IF(I33=74,2.113,IF(I33=73,2.087,IF(I33=72,2.053,IF(I33=71,2.002,IF(I33=70,1.933,0))))))))</f>
        <v>0</v>
      </c>
      <c r="AK33" s="82">
        <f t="shared" ref="AK33:AK35" si="139">IF(I33=A$10,0,IF(I33=69,1.856,IF(I33=68,1.782,IF(I33=67,1.719,IF(I33=66,1.671,IF(I33=65,1.636,IF(I33=64,1.608,IF(I33=63,1.584,0))))))))</f>
        <v>0</v>
      </c>
      <c r="AL33" s="82">
        <f t="shared" ref="AL33:AL35" si="140">IF(I33=A$10,0,IF(I33=62,1.561,IF(I33=61,1.536,IF(I33=60,1.509,IF(I33=59,1.48,IF(I33=58,1.449,IF(I33=57,1.417,IF(I33=56,1.384,0))))))))</f>
        <v>0</v>
      </c>
      <c r="AM33" s="82">
        <f t="shared" ref="AM33:AM35" si="141">IF(I33=A$10,0,IF(I33=55,1.35,IF(I33=54,1.319,IF(I33=53,1.293,IF(I33=52,1.271,IF(I33=51,1.255,IF(I33=50,1.243,IF(I33=49,1.234,0))))))))</f>
        <v>0</v>
      </c>
      <c r="AN33" s="82">
        <f t="shared" ref="AN33:AN35" si="142">IF(I33=A$10,0,IF(I33=48,1.226,IF(I33=47,1.217,IF(I33=46,1.207,IF(I33=45,1.195,IF(I33=44,1.183,IF(I33=43,1.17,IF(I33=42,1.158,0))))))))</f>
        <v>0</v>
      </c>
      <c r="AO33" s="82">
        <f t="shared" ref="AO33:AO35" si="143">IF(I33=A$10,0,IF(I33=41,1.147,IF(I33=40,1.136,IF(I33=39,1.125,IF(I33=38,1.113,IF(I33=37,1.1,IF(I33=36,1.087,IF(I33=35,1.072,0))))))))</f>
        <v>0</v>
      </c>
      <c r="AP33" s="82">
        <f t="shared" ref="AP33:AP35" si="144">IF(I33=A$10,0,IF(I33=36,1.087,IF(I33=35,1.072,0)))</f>
        <v>0</v>
      </c>
      <c r="AQ33" s="82">
        <f t="shared" ref="AQ33:AQ35" si="145">IF(I33=A$10,0,MAX(AH33:AP33))</f>
        <v>0</v>
      </c>
      <c r="AR33" s="83" t="str">
        <f t="shared" si="34"/>
        <v/>
      </c>
      <c r="AS33" s="84" t="str">
        <f t="shared" si="35"/>
        <v>W60</v>
      </c>
      <c r="AT33" s="85" t="str">
        <f t="shared" si="60"/>
        <v/>
      </c>
      <c r="AU33" s="82" t="str">
        <f t="shared" si="61"/>
        <v>M60</v>
      </c>
      <c r="AV33" s="82" t="str">
        <f t="shared" si="62"/>
        <v xml:space="preserve"> </v>
      </c>
    </row>
    <row r="34" spans="1:48" s="36" customFormat="1" ht="12.75" customHeight="1">
      <c r="A34" s="111">
        <v>57</v>
      </c>
      <c r="B34" s="110" t="s">
        <v>51</v>
      </c>
      <c r="C34" s="107">
        <v>1040087</v>
      </c>
      <c r="D34" s="104" t="str">
        <f t="shared" si="63"/>
        <v/>
      </c>
      <c r="E34" s="8">
        <v>67</v>
      </c>
      <c r="F34" s="33" t="s">
        <v>99</v>
      </c>
      <c r="G34" s="33" t="s">
        <v>100</v>
      </c>
      <c r="H34" s="8">
        <v>1991</v>
      </c>
      <c r="I34" s="8">
        <f t="shared" si="64"/>
        <v>31</v>
      </c>
      <c r="J34" s="96" t="s">
        <v>66</v>
      </c>
      <c r="K34" s="8">
        <v>60.9</v>
      </c>
      <c r="L34" s="8">
        <v>-95</v>
      </c>
      <c r="M34" s="8">
        <v>95</v>
      </c>
      <c r="N34" s="8">
        <v>-100</v>
      </c>
      <c r="O34" s="101">
        <v>95</v>
      </c>
      <c r="P34" s="8">
        <v>-110</v>
      </c>
      <c r="Q34" s="8">
        <v>-110</v>
      </c>
      <c r="R34" s="8">
        <v>-110</v>
      </c>
      <c r="S34" s="101"/>
      <c r="T34" s="8">
        <v>0</v>
      </c>
      <c r="U34" s="8"/>
      <c r="V34" s="8">
        <f t="shared" si="38"/>
        <v>0.75194503000000001</v>
      </c>
      <c r="W34" s="8">
        <f t="shared" si="39"/>
        <v>0</v>
      </c>
      <c r="X34" s="38">
        <f t="shared" si="40"/>
        <v>0.75194503000000001</v>
      </c>
      <c r="Y34" s="8">
        <f t="shared" si="41"/>
        <v>175.50800000000001</v>
      </c>
      <c r="Z34" s="8">
        <f t="shared" si="42"/>
        <v>0</v>
      </c>
      <c r="AA34" s="38">
        <f t="shared" si="43"/>
        <v>175.50800000000001</v>
      </c>
      <c r="AB34" s="39">
        <f t="shared" si="44"/>
        <v>-0.45967962461722989</v>
      </c>
      <c r="AC34" s="38">
        <f t="shared" si="45"/>
        <v>0.15889001322526436</v>
      </c>
      <c r="AD34" s="39">
        <f t="shared" si="46"/>
        <v>1.4417501764193683</v>
      </c>
      <c r="AE34" s="38">
        <f t="shared" si="47"/>
        <v>0</v>
      </c>
      <c r="AF34" s="39">
        <f t="shared" si="48"/>
        <v>1.4417501764193683</v>
      </c>
      <c r="AG34" s="82">
        <f t="shared" si="49"/>
        <v>0</v>
      </c>
      <c r="AH34" s="82">
        <f t="shared" si="136"/>
        <v>0</v>
      </c>
      <c r="AI34" s="82">
        <f t="shared" si="137"/>
        <v>0</v>
      </c>
      <c r="AJ34" s="82">
        <f t="shared" si="138"/>
        <v>0</v>
      </c>
      <c r="AK34" s="82">
        <f t="shared" si="139"/>
        <v>0</v>
      </c>
      <c r="AL34" s="82">
        <f t="shared" si="140"/>
        <v>0</v>
      </c>
      <c r="AM34" s="82">
        <f t="shared" si="141"/>
        <v>0</v>
      </c>
      <c r="AN34" s="82">
        <f t="shared" si="142"/>
        <v>0</v>
      </c>
      <c r="AO34" s="82">
        <f t="shared" si="143"/>
        <v>0</v>
      </c>
      <c r="AP34" s="82">
        <f t="shared" si="144"/>
        <v>0</v>
      </c>
      <c r="AQ34" s="82">
        <f t="shared" si="145"/>
        <v>0</v>
      </c>
      <c r="AR34" s="83" t="str">
        <f t="shared" si="34"/>
        <v/>
      </c>
      <c r="AS34" s="84" t="str">
        <f t="shared" si="35"/>
        <v>W60</v>
      </c>
      <c r="AT34" s="85" t="str">
        <f t="shared" si="60"/>
        <v/>
      </c>
      <c r="AU34" s="82" t="str">
        <f t="shared" si="61"/>
        <v>M60</v>
      </c>
      <c r="AV34" s="82" t="str">
        <f t="shared" si="62"/>
        <v xml:space="preserve"> </v>
      </c>
    </row>
    <row r="35" spans="1:48" s="36" customFormat="1" ht="12.75" customHeight="1">
      <c r="A35" s="111">
        <v>4</v>
      </c>
      <c r="B35" s="110" t="s">
        <v>51</v>
      </c>
      <c r="C35" s="107">
        <v>1024057</v>
      </c>
      <c r="D35" s="104" t="str">
        <f t="shared" si="63"/>
        <v/>
      </c>
      <c r="E35" s="8">
        <v>73</v>
      </c>
      <c r="F35" s="33" t="s">
        <v>101</v>
      </c>
      <c r="G35" s="33" t="s">
        <v>102</v>
      </c>
      <c r="H35" s="8">
        <v>1998</v>
      </c>
      <c r="I35" s="8">
        <f t="shared" si="64"/>
        <v>24</v>
      </c>
      <c r="J35" s="96"/>
      <c r="K35" s="8">
        <v>69.05</v>
      </c>
      <c r="L35" s="8">
        <v>-82</v>
      </c>
      <c r="M35" s="8">
        <v>85</v>
      </c>
      <c r="N35" s="8">
        <v>90</v>
      </c>
      <c r="O35" s="101">
        <f t="shared" si="36"/>
        <v>90</v>
      </c>
      <c r="P35" s="8">
        <v>102</v>
      </c>
      <c r="Q35" s="8">
        <v>105</v>
      </c>
      <c r="R35" s="8">
        <v>-110</v>
      </c>
      <c r="S35" s="101">
        <f t="shared" si="37"/>
        <v>105</v>
      </c>
      <c r="T35" s="8">
        <f t="shared" si="65"/>
        <v>195</v>
      </c>
      <c r="U35" s="8">
        <v>2</v>
      </c>
      <c r="V35" s="8">
        <f t="shared" si="38"/>
        <v>0.75194503000000001</v>
      </c>
      <c r="W35" s="8">
        <f t="shared" si="39"/>
        <v>0</v>
      </c>
      <c r="X35" s="38">
        <f t="shared" si="40"/>
        <v>0.75194503000000001</v>
      </c>
      <c r="Y35" s="8">
        <f t="shared" si="41"/>
        <v>175.50800000000001</v>
      </c>
      <c r="Z35" s="8">
        <f t="shared" si="42"/>
        <v>0</v>
      </c>
      <c r="AA35" s="38">
        <f t="shared" si="43"/>
        <v>175.50800000000001</v>
      </c>
      <c r="AB35" s="39">
        <f t="shared" si="44"/>
        <v>-0.40513323433545512</v>
      </c>
      <c r="AC35" s="38">
        <f t="shared" si="45"/>
        <v>0.12341894665987847</v>
      </c>
      <c r="AD35" s="39">
        <f t="shared" si="46"/>
        <v>1.3286755603254945</v>
      </c>
      <c r="AE35" s="38">
        <f t="shared" si="47"/>
        <v>0</v>
      </c>
      <c r="AF35" s="39">
        <f t="shared" si="48"/>
        <v>1.3286755603254945</v>
      </c>
      <c r="AG35" s="82">
        <f t="shared" si="49"/>
        <v>259.09173426347144</v>
      </c>
      <c r="AH35" s="82">
        <f t="shared" si="136"/>
        <v>0</v>
      </c>
      <c r="AI35" s="82">
        <f t="shared" si="137"/>
        <v>0</v>
      </c>
      <c r="AJ35" s="82">
        <f t="shared" si="138"/>
        <v>0</v>
      </c>
      <c r="AK35" s="82">
        <f t="shared" si="139"/>
        <v>0</v>
      </c>
      <c r="AL35" s="82">
        <f t="shared" si="140"/>
        <v>0</v>
      </c>
      <c r="AM35" s="82">
        <f t="shared" si="141"/>
        <v>0</v>
      </c>
      <c r="AN35" s="82">
        <f t="shared" si="142"/>
        <v>0</v>
      </c>
      <c r="AO35" s="82">
        <f t="shared" si="143"/>
        <v>0</v>
      </c>
      <c r="AP35" s="82">
        <f t="shared" si="144"/>
        <v>0</v>
      </c>
      <c r="AQ35" s="82">
        <f t="shared" si="145"/>
        <v>0</v>
      </c>
      <c r="AR35" s="83" t="str">
        <f t="shared" si="34"/>
        <v/>
      </c>
      <c r="AS35" s="84" t="str">
        <f t="shared" si="35"/>
        <v>W60</v>
      </c>
      <c r="AT35" s="85" t="str">
        <f t="shared" si="60"/>
        <v/>
      </c>
      <c r="AU35" s="82" t="str">
        <f t="shared" si="61"/>
        <v>M60</v>
      </c>
      <c r="AV35" s="82" t="str">
        <f t="shared" si="62"/>
        <v xml:space="preserve"> </v>
      </c>
    </row>
    <row r="36" spans="1:48" s="36" customFormat="1" ht="12.75" customHeight="1">
      <c r="A36" s="111">
        <v>32</v>
      </c>
      <c r="B36" s="110" t="s">
        <v>51</v>
      </c>
      <c r="C36" s="107">
        <v>1022701</v>
      </c>
      <c r="D36" s="104" t="str">
        <f t="shared" si="63"/>
        <v/>
      </c>
      <c r="E36" s="8">
        <v>73</v>
      </c>
      <c r="F36" s="33" t="s">
        <v>103</v>
      </c>
      <c r="G36" s="33" t="s">
        <v>104</v>
      </c>
      <c r="H36" s="8">
        <v>1998</v>
      </c>
      <c r="I36" s="8">
        <f t="shared" si="64"/>
        <v>24</v>
      </c>
      <c r="J36" s="96"/>
      <c r="K36" s="8">
        <v>71.95</v>
      </c>
      <c r="L36" s="8">
        <v>90</v>
      </c>
      <c r="M36" s="8">
        <v>-92</v>
      </c>
      <c r="N36" s="8">
        <v>-93</v>
      </c>
      <c r="O36" s="101">
        <f t="shared" si="36"/>
        <v>90</v>
      </c>
      <c r="P36" s="8">
        <v>105</v>
      </c>
      <c r="Q36" s="8">
        <v>109</v>
      </c>
      <c r="R36" s="8">
        <v>-112</v>
      </c>
      <c r="S36" s="101">
        <f t="shared" si="37"/>
        <v>109</v>
      </c>
      <c r="T36" s="8">
        <f t="shared" si="65"/>
        <v>199</v>
      </c>
      <c r="U36" s="8">
        <v>1</v>
      </c>
      <c r="V36" s="8">
        <f t="shared" si="38"/>
        <v>0.75194503000000001</v>
      </c>
      <c r="W36" s="8">
        <f t="shared" si="39"/>
        <v>0</v>
      </c>
      <c r="X36" s="38">
        <f t="shared" si="40"/>
        <v>0.75194503000000001</v>
      </c>
      <c r="Y36" s="8">
        <f t="shared" si="41"/>
        <v>175.50800000000001</v>
      </c>
      <c r="Z36" s="8">
        <f t="shared" si="42"/>
        <v>0</v>
      </c>
      <c r="AA36" s="38">
        <f t="shared" si="43"/>
        <v>175.50800000000001</v>
      </c>
      <c r="AB36" s="39">
        <f t="shared" si="44"/>
        <v>-0.3872661189774812</v>
      </c>
      <c r="AC36" s="38">
        <f t="shared" si="45"/>
        <v>0.11277299114639772</v>
      </c>
      <c r="AD36" s="39">
        <f t="shared" si="46"/>
        <v>1.296501403214978</v>
      </c>
      <c r="AE36" s="38">
        <f t="shared" si="47"/>
        <v>0</v>
      </c>
      <c r="AF36" s="39">
        <f t="shared" si="48"/>
        <v>1.296501403214978</v>
      </c>
      <c r="AG36" s="82">
        <f t="shared" si="49"/>
        <v>258.00377923978061</v>
      </c>
      <c r="AH36" s="82">
        <f t="shared" ref="AH36:AH38" si="146">IF(I36=A$10,0,IF(I36=90,3.571,IF(I36=89,3.559,IF(I36=88,3.54,IF(I36=87,3.508,IF(I36=86,3.458,IF(I36=85,3.386,IF(I36=84,3.288,0))))))))</f>
        <v>0</v>
      </c>
      <c r="AI36" s="82">
        <f t="shared" ref="AI36:AI38" si="147">IF(I36=A$10,0,IF(I36=83,3.166,IF(I36=82,3.018,IF(I36=81,2.849,IF(I36=80,2.669,IF(I36=79,2.5,IF(I36=78,2.358,IF(I36=77,2.251,0))))))))</f>
        <v>0</v>
      </c>
      <c r="AJ36" s="82">
        <f t="shared" ref="AJ36:AJ38" si="148">IF(I36=A$10,0,IF(I36=76,2.184,IF(I36=75,2.142,IF(I36=74,2.113,IF(I36=73,2.087,IF(I36=72,2.053,IF(I36=71,2.002,IF(I36=70,1.933,0))))))))</f>
        <v>0</v>
      </c>
      <c r="AK36" s="82">
        <f t="shared" ref="AK36:AK38" si="149">IF(I36=A$10,0,IF(I36=69,1.856,IF(I36=68,1.782,IF(I36=67,1.719,IF(I36=66,1.671,IF(I36=65,1.636,IF(I36=64,1.608,IF(I36=63,1.584,0))))))))</f>
        <v>0</v>
      </c>
      <c r="AL36" s="82">
        <f t="shared" ref="AL36:AL38" si="150">IF(I36=A$10,0,IF(I36=62,1.561,IF(I36=61,1.536,IF(I36=60,1.509,IF(I36=59,1.48,IF(I36=58,1.449,IF(I36=57,1.417,IF(I36=56,1.384,0))))))))</f>
        <v>0</v>
      </c>
      <c r="AM36" s="82">
        <f t="shared" ref="AM36:AM38" si="151">IF(I36=A$10,0,IF(I36=55,1.35,IF(I36=54,1.319,IF(I36=53,1.293,IF(I36=52,1.271,IF(I36=51,1.255,IF(I36=50,1.243,IF(I36=49,1.234,0))))))))</f>
        <v>0</v>
      </c>
      <c r="AN36" s="82">
        <f t="shared" ref="AN36:AN38" si="152">IF(I36=A$10,0,IF(I36=48,1.226,IF(I36=47,1.217,IF(I36=46,1.207,IF(I36=45,1.195,IF(I36=44,1.183,IF(I36=43,1.17,IF(I36=42,1.158,0))))))))</f>
        <v>0</v>
      </c>
      <c r="AO36" s="82">
        <f t="shared" ref="AO36:AO38" si="153">IF(I36=A$10,0,IF(I36=41,1.147,IF(I36=40,1.136,IF(I36=39,1.125,IF(I36=38,1.113,IF(I36=37,1.1,IF(I36=36,1.087,IF(I36=35,1.072,0))))))))</f>
        <v>0</v>
      </c>
      <c r="AP36" s="82">
        <f t="shared" ref="AP36:AP38" si="154">IF(I36=A$10,0,IF(I36=36,1.087,IF(I36=35,1.072,0)))</f>
        <v>0</v>
      </c>
      <c r="AQ36" s="82">
        <f t="shared" ref="AQ36:AQ38" si="155">IF(I36=A$10,0,MAX(AH36:AP36))</f>
        <v>0</v>
      </c>
      <c r="AR36" s="83" t="str">
        <f t="shared" si="34"/>
        <v/>
      </c>
      <c r="AS36" s="84" t="str">
        <f t="shared" si="35"/>
        <v>W60</v>
      </c>
      <c r="AT36" s="85" t="str">
        <f t="shared" si="60"/>
        <v/>
      </c>
      <c r="AU36" s="82" t="str">
        <f t="shared" si="61"/>
        <v>M60</v>
      </c>
      <c r="AV36" s="82" t="str">
        <f t="shared" si="62"/>
        <v xml:space="preserve"> </v>
      </c>
    </row>
    <row r="37" spans="1:48" s="36" customFormat="1" ht="12.75" customHeight="1">
      <c r="A37" s="111">
        <v>18</v>
      </c>
      <c r="B37" s="110" t="s">
        <v>51</v>
      </c>
      <c r="C37" s="107">
        <v>220992</v>
      </c>
      <c r="D37" s="104" t="str">
        <f t="shared" si="63"/>
        <v/>
      </c>
      <c r="E37" s="8">
        <v>81</v>
      </c>
      <c r="F37" s="33" t="s">
        <v>105</v>
      </c>
      <c r="G37" s="33" t="s">
        <v>106</v>
      </c>
      <c r="H37" s="8">
        <v>1991</v>
      </c>
      <c r="I37" s="8">
        <f t="shared" si="64"/>
        <v>31</v>
      </c>
      <c r="J37" s="96"/>
      <c r="K37" s="8">
        <v>72.650000000000006</v>
      </c>
      <c r="L37" s="8">
        <v>80</v>
      </c>
      <c r="M37" s="8">
        <v>83</v>
      </c>
      <c r="N37" s="8">
        <v>86</v>
      </c>
      <c r="O37" s="101">
        <f t="shared" si="36"/>
        <v>86</v>
      </c>
      <c r="P37" s="8">
        <v>98</v>
      </c>
      <c r="Q37" s="8">
        <v>103</v>
      </c>
      <c r="R37" s="8">
        <v>106</v>
      </c>
      <c r="S37" s="101">
        <f t="shared" si="37"/>
        <v>106</v>
      </c>
      <c r="T37" s="8">
        <f t="shared" si="65"/>
        <v>192</v>
      </c>
      <c r="U37" s="8">
        <v>2</v>
      </c>
      <c r="V37" s="8">
        <f t="shared" si="38"/>
        <v>0.75194503000000001</v>
      </c>
      <c r="W37" s="8">
        <f t="shared" si="39"/>
        <v>0</v>
      </c>
      <c r="X37" s="38">
        <f t="shared" si="40"/>
        <v>0.75194503000000001</v>
      </c>
      <c r="Y37" s="8">
        <f t="shared" si="41"/>
        <v>175.50800000000001</v>
      </c>
      <c r="Z37" s="8">
        <f t="shared" si="42"/>
        <v>0</v>
      </c>
      <c r="AA37" s="38">
        <f t="shared" si="43"/>
        <v>175.50800000000001</v>
      </c>
      <c r="AB37" s="39">
        <f t="shared" si="44"/>
        <v>-0.38306129861606486</v>
      </c>
      <c r="AC37" s="38">
        <f t="shared" si="45"/>
        <v>0.11033737471442576</v>
      </c>
      <c r="AD37" s="39">
        <f t="shared" si="46"/>
        <v>1.2892506965414854</v>
      </c>
      <c r="AE37" s="38">
        <f t="shared" si="47"/>
        <v>0</v>
      </c>
      <c r="AF37" s="39">
        <f t="shared" si="48"/>
        <v>1.2892506965414854</v>
      </c>
      <c r="AG37" s="82">
        <f t="shared" si="49"/>
        <v>247.53613373596519</v>
      </c>
      <c r="AH37" s="82">
        <f t="shared" si="146"/>
        <v>0</v>
      </c>
      <c r="AI37" s="82">
        <f t="shared" si="147"/>
        <v>0</v>
      </c>
      <c r="AJ37" s="82">
        <f t="shared" si="148"/>
        <v>0</v>
      </c>
      <c r="AK37" s="82">
        <f t="shared" si="149"/>
        <v>0</v>
      </c>
      <c r="AL37" s="82">
        <f t="shared" si="150"/>
        <v>0</v>
      </c>
      <c r="AM37" s="82">
        <f t="shared" si="151"/>
        <v>0</v>
      </c>
      <c r="AN37" s="82">
        <f t="shared" si="152"/>
        <v>0</v>
      </c>
      <c r="AO37" s="82">
        <f t="shared" si="153"/>
        <v>0</v>
      </c>
      <c r="AP37" s="82">
        <f t="shared" si="154"/>
        <v>0</v>
      </c>
      <c r="AQ37" s="82">
        <f t="shared" si="155"/>
        <v>0</v>
      </c>
      <c r="AR37" s="83" t="str">
        <f t="shared" si="34"/>
        <v/>
      </c>
      <c r="AS37" s="84" t="str">
        <f t="shared" si="35"/>
        <v>W60</v>
      </c>
      <c r="AT37" s="85" t="str">
        <f t="shared" si="60"/>
        <v/>
      </c>
      <c r="AU37" s="82" t="str">
        <f t="shared" si="61"/>
        <v>M60</v>
      </c>
      <c r="AV37" s="82" t="str">
        <f t="shared" si="62"/>
        <v xml:space="preserve"> </v>
      </c>
    </row>
    <row r="38" spans="1:48" s="36" customFormat="1" ht="12.75" customHeight="1">
      <c r="A38" s="111">
        <v>11</v>
      </c>
      <c r="B38" s="110" t="s">
        <v>51</v>
      </c>
      <c r="C38" s="107">
        <v>179168</v>
      </c>
      <c r="D38" s="104" t="str">
        <f t="shared" si="63"/>
        <v>M45</v>
      </c>
      <c r="E38" s="8">
        <v>81</v>
      </c>
      <c r="F38" s="33" t="s">
        <v>107</v>
      </c>
      <c r="G38" s="33" t="s">
        <v>108</v>
      </c>
      <c r="H38" s="8">
        <v>1974</v>
      </c>
      <c r="I38" s="8">
        <f t="shared" si="64"/>
        <v>48</v>
      </c>
      <c r="J38" s="96" t="s">
        <v>58</v>
      </c>
      <c r="K38" s="8">
        <v>80.45</v>
      </c>
      <c r="L38" s="8">
        <v>80</v>
      </c>
      <c r="M38" s="8">
        <v>-83</v>
      </c>
      <c r="N38" s="8">
        <v>83</v>
      </c>
      <c r="O38" s="101">
        <f t="shared" si="36"/>
        <v>83</v>
      </c>
      <c r="P38" s="8">
        <v>108</v>
      </c>
      <c r="Q38" s="8">
        <v>-112</v>
      </c>
      <c r="R38" s="8">
        <v>-113</v>
      </c>
      <c r="S38" s="101">
        <f t="shared" si="37"/>
        <v>108</v>
      </c>
      <c r="T38" s="8">
        <f t="shared" si="65"/>
        <v>191</v>
      </c>
      <c r="U38" s="8">
        <v>3</v>
      </c>
      <c r="V38" s="8">
        <f t="shared" si="38"/>
        <v>0.75194503000000001</v>
      </c>
      <c r="W38" s="8">
        <f t="shared" si="39"/>
        <v>0</v>
      </c>
      <c r="X38" s="38">
        <f t="shared" si="40"/>
        <v>0.75194503000000001</v>
      </c>
      <c r="Y38" s="8">
        <f t="shared" si="41"/>
        <v>175.50800000000001</v>
      </c>
      <c r="Z38" s="8">
        <f t="shared" si="42"/>
        <v>0</v>
      </c>
      <c r="AA38" s="38">
        <f t="shared" si="43"/>
        <v>175.50800000000001</v>
      </c>
      <c r="AB38" s="39">
        <f t="shared" si="44"/>
        <v>-0.33877086881505686</v>
      </c>
      <c r="AC38" s="38">
        <f t="shared" si="45"/>
        <v>8.6297498900782144E-2</v>
      </c>
      <c r="AD38" s="39">
        <f t="shared" si="46"/>
        <v>1.2198249130243748</v>
      </c>
      <c r="AE38" s="38">
        <f t="shared" si="47"/>
        <v>0</v>
      </c>
      <c r="AF38" s="39">
        <f t="shared" si="48"/>
        <v>1.2198249130243748</v>
      </c>
      <c r="AG38" s="82">
        <f t="shared" si="49"/>
        <v>232.98655838765558</v>
      </c>
      <c r="AH38" s="82">
        <f t="shared" si="146"/>
        <v>0</v>
      </c>
      <c r="AI38" s="82">
        <f t="shared" si="147"/>
        <v>0</v>
      </c>
      <c r="AJ38" s="82">
        <f t="shared" si="148"/>
        <v>0</v>
      </c>
      <c r="AK38" s="82">
        <f t="shared" si="149"/>
        <v>0</v>
      </c>
      <c r="AL38" s="82">
        <f t="shared" si="150"/>
        <v>0</v>
      </c>
      <c r="AM38" s="82">
        <f t="shared" si="151"/>
        <v>0</v>
      </c>
      <c r="AN38" s="82">
        <f t="shared" si="152"/>
        <v>1.226</v>
      </c>
      <c r="AO38" s="82">
        <f t="shared" si="153"/>
        <v>0</v>
      </c>
      <c r="AP38" s="82">
        <f t="shared" si="154"/>
        <v>0</v>
      </c>
      <c r="AQ38" s="82">
        <f t="shared" si="155"/>
        <v>1.226</v>
      </c>
      <c r="AR38" s="83" t="str">
        <f t="shared" si="34"/>
        <v>W45</v>
      </c>
      <c r="AS38" s="84" t="str">
        <f t="shared" si="35"/>
        <v>W60</v>
      </c>
      <c r="AT38" s="85" t="str">
        <f t="shared" si="60"/>
        <v>M45</v>
      </c>
      <c r="AU38" s="82" t="str">
        <f t="shared" si="61"/>
        <v>M60</v>
      </c>
      <c r="AV38" s="82">
        <f t="shared" si="62"/>
        <v>285.64152058326573</v>
      </c>
    </row>
    <row r="39" spans="1:48" s="36" customFormat="1" ht="12.75" customHeight="1">
      <c r="A39" s="111">
        <v>5</v>
      </c>
      <c r="B39" s="110" t="s">
        <v>51</v>
      </c>
      <c r="C39" s="107">
        <v>166542</v>
      </c>
      <c r="D39" s="104" t="str">
        <f t="shared" si="63"/>
        <v>M55</v>
      </c>
      <c r="E39" s="8">
        <v>81</v>
      </c>
      <c r="F39" s="33" t="s">
        <v>109</v>
      </c>
      <c r="G39" s="33" t="s">
        <v>110</v>
      </c>
      <c r="H39" s="8">
        <v>1964</v>
      </c>
      <c r="I39" s="8">
        <f t="shared" si="64"/>
        <v>58</v>
      </c>
      <c r="J39" s="96" t="s">
        <v>66</v>
      </c>
      <c r="K39" s="8">
        <v>78.349999999999994</v>
      </c>
      <c r="L39" s="8">
        <v>85</v>
      </c>
      <c r="M39" s="8">
        <v>89</v>
      </c>
      <c r="N39" s="8">
        <v>-91</v>
      </c>
      <c r="O39" s="101">
        <f t="shared" si="36"/>
        <v>89</v>
      </c>
      <c r="P39" s="8">
        <v>-105</v>
      </c>
      <c r="Q39" s="8">
        <v>-108</v>
      </c>
      <c r="R39" s="8">
        <v>-108</v>
      </c>
      <c r="S39" s="101">
        <v>0</v>
      </c>
      <c r="T39" s="8">
        <v>0</v>
      </c>
      <c r="U39" s="117"/>
      <c r="V39" s="8">
        <f t="shared" si="38"/>
        <v>0.75194503000000001</v>
      </c>
      <c r="W39" s="8">
        <f t="shared" si="39"/>
        <v>0</v>
      </c>
      <c r="X39" s="38">
        <f t="shared" si="40"/>
        <v>0.75194503000000001</v>
      </c>
      <c r="Y39" s="8">
        <f t="shared" si="41"/>
        <v>175.50800000000001</v>
      </c>
      <c r="Z39" s="8">
        <f t="shared" si="42"/>
        <v>0</v>
      </c>
      <c r="AA39" s="38">
        <f t="shared" si="43"/>
        <v>175.50800000000001</v>
      </c>
      <c r="AB39" s="39">
        <f t="shared" si="44"/>
        <v>-0.35025791644549631</v>
      </c>
      <c r="AC39" s="38">
        <f t="shared" si="45"/>
        <v>9.224907348759713E-2</v>
      </c>
      <c r="AD39" s="39">
        <f t="shared" si="46"/>
        <v>1.2366564685417727</v>
      </c>
      <c r="AE39" s="38">
        <f t="shared" si="47"/>
        <v>0</v>
      </c>
      <c r="AF39" s="39">
        <f t="shared" si="48"/>
        <v>1.2366564685417727</v>
      </c>
      <c r="AG39" s="82">
        <f t="shared" si="49"/>
        <v>0</v>
      </c>
      <c r="AH39" s="82">
        <f t="shared" ref="AH39" si="156">IF(I39=A$7,0,IF(I39=90,3.571,IF(I39=89,3.559,IF(I39=88,3.54,IF(I39=87,3.508,IF(I39=86,3.458,IF(I39=85,3.386,IF(I39=84,3.288,0))))))))</f>
        <v>0</v>
      </c>
      <c r="AI39" s="82">
        <f t="shared" ref="AI39" si="157">IF(I39=A$7,0,IF(I39=83,3.166,IF(I39=82,3.018,IF(I39=81,2.849,IF(I39=80,2.669,IF(I39=79,2.5,IF(I39=78,2.358,IF(I39=77,2.251,0))))))))</f>
        <v>0</v>
      </c>
      <c r="AJ39" s="82">
        <f t="shared" ref="AJ39" si="158">IF(I39=A$7,0,IF(I39=76,2.184,IF(I39=75,2.142,IF(I39=74,2.113,IF(I39=73,2.087,IF(I39=72,2.053,IF(I39=71,2.002,IF(I39=70,1.933,0))))))))</f>
        <v>0</v>
      </c>
      <c r="AK39" s="82">
        <f t="shared" ref="AK39" si="159">IF(I39=A$7,0,IF(I39=69,1.856,IF(I39=68,1.782,IF(I39=67,1.719,IF(I39=66,1.671,IF(I39=65,1.636,IF(I39=64,1.608,IF(I39=63,1.584,0))))))))</f>
        <v>0</v>
      </c>
      <c r="AL39" s="82">
        <f t="shared" ref="AL39" si="160">IF(I39=A$7,0,IF(I39=62,1.561,IF(I39=61,1.536,IF(I39=60,1.509,IF(I39=59,1.48,IF(I39=58,1.449,IF(I39=57,1.417,IF(I39=56,1.384,0))))))))</f>
        <v>1.4490000000000001</v>
      </c>
      <c r="AM39" s="82">
        <f t="shared" ref="AM39" si="161">IF(I39=A$7,0,IF(I39=55,1.35,IF(I39=54,1.319,IF(I39=53,1.293,IF(I39=52,1.271,IF(I39=51,1.255,IF(I39=50,1.243,IF(I39=49,1.234,0))))))))</f>
        <v>0</v>
      </c>
      <c r="AN39" s="82">
        <f t="shared" ref="AN39" si="162">IF(I39=A$7,0,IF(I39=48,1.226,IF(I39=47,1.217,IF(I39=46,1.207,IF(I39=45,1.195,IF(I39=44,1.183,IF(I39=43,1.17,IF(I39=42,1.158,0))))))))</f>
        <v>0</v>
      </c>
      <c r="AO39" s="82">
        <f t="shared" ref="AO39" si="163">IF(I39=A$7,0,IF(I39=41,1.147,IF(I39=40,1.136,IF(I39=39,1.125,IF(I39=38,1.113,IF(I39=37,1.1,IF(I39=36,1.087,IF(I39=35,1.072,0))))))))</f>
        <v>0</v>
      </c>
      <c r="AP39" s="82">
        <f t="shared" ref="AP39" si="164">IF(I39=A$7,0,IF(I39=36,1.087,IF(I39=35,1.072,0)))</f>
        <v>0</v>
      </c>
      <c r="AQ39" s="82">
        <f t="shared" ref="AQ39" si="165">IF(I39=A$7,0,MAX(AH39:AP39))</f>
        <v>1.4490000000000001</v>
      </c>
      <c r="AR39" s="83" t="str">
        <f t="shared" si="34"/>
        <v>W55</v>
      </c>
      <c r="AS39" s="84" t="str">
        <f t="shared" si="35"/>
        <v>W60</v>
      </c>
      <c r="AT39" s="85" t="str">
        <f t="shared" si="60"/>
        <v>M55</v>
      </c>
      <c r="AU39" s="82" t="str">
        <f t="shared" si="61"/>
        <v>M60</v>
      </c>
      <c r="AV39" s="82">
        <f t="shared" si="62"/>
        <v>0</v>
      </c>
    </row>
    <row r="40" spans="1:48" s="36" customFormat="1" ht="12.75" customHeight="1">
      <c r="A40" s="111">
        <v>40</v>
      </c>
      <c r="B40" s="110" t="s">
        <v>51</v>
      </c>
      <c r="C40" s="107">
        <v>1060480</v>
      </c>
      <c r="D40" s="104" t="str">
        <f t="shared" si="63"/>
        <v>M35</v>
      </c>
      <c r="E40" s="8">
        <v>89</v>
      </c>
      <c r="F40" s="33" t="s">
        <v>111</v>
      </c>
      <c r="G40" s="33" t="s">
        <v>112</v>
      </c>
      <c r="H40" s="8">
        <v>1987</v>
      </c>
      <c r="I40" s="8">
        <f t="shared" si="64"/>
        <v>35</v>
      </c>
      <c r="J40" s="96" t="s">
        <v>61</v>
      </c>
      <c r="K40" s="8">
        <v>84.2</v>
      </c>
      <c r="L40" s="8">
        <v>52</v>
      </c>
      <c r="M40" s="8">
        <v>55</v>
      </c>
      <c r="N40" s="8">
        <v>59</v>
      </c>
      <c r="O40" s="101">
        <f t="shared" si="36"/>
        <v>59</v>
      </c>
      <c r="P40" s="8">
        <v>75</v>
      </c>
      <c r="Q40" s="8">
        <v>81</v>
      </c>
      <c r="R40" s="8">
        <v>-87</v>
      </c>
      <c r="S40" s="101">
        <f t="shared" si="37"/>
        <v>81</v>
      </c>
      <c r="T40" s="8">
        <f t="shared" si="65"/>
        <v>140</v>
      </c>
      <c r="U40" s="8">
        <v>7</v>
      </c>
      <c r="V40" s="8">
        <f t="shared" si="38"/>
        <v>0.75194503000000001</v>
      </c>
      <c r="W40" s="8">
        <f t="shared" si="39"/>
        <v>0</v>
      </c>
      <c r="X40" s="38">
        <f t="shared" si="40"/>
        <v>0.75194503000000001</v>
      </c>
      <c r="Y40" s="8">
        <f t="shared" si="41"/>
        <v>175.50800000000001</v>
      </c>
      <c r="Z40" s="8">
        <f t="shared" si="42"/>
        <v>0</v>
      </c>
      <c r="AA40" s="38">
        <f t="shared" si="43"/>
        <v>175.50800000000001</v>
      </c>
      <c r="AB40" s="39">
        <f t="shared" si="44"/>
        <v>-0.31898482575045567</v>
      </c>
      <c r="AC40" s="38">
        <f t="shared" si="45"/>
        <v>7.6511398662395841E-2</v>
      </c>
      <c r="AD40" s="39">
        <f t="shared" si="46"/>
        <v>1.1926455680858805</v>
      </c>
      <c r="AE40" s="38">
        <f t="shared" si="47"/>
        <v>0</v>
      </c>
      <c r="AF40" s="39">
        <f t="shared" si="48"/>
        <v>1.1926455680858805</v>
      </c>
      <c r="AG40" s="82">
        <f t="shared" si="49"/>
        <v>166.97037953202326</v>
      </c>
      <c r="AH40" s="82">
        <f t="shared" ref="AH40" si="166">IF(I40=A$10,0,IF(I40=90,3.571,IF(I40=89,3.559,IF(I40=88,3.54,IF(I40=87,3.508,IF(I40=86,3.458,IF(I40=85,3.386,IF(I40=84,3.288,0))))))))</f>
        <v>0</v>
      </c>
      <c r="AI40" s="82">
        <f t="shared" ref="AI40" si="167">IF(I40=A$10,0,IF(I40=83,3.166,IF(I40=82,3.018,IF(I40=81,2.849,IF(I40=80,2.669,IF(I40=79,2.5,IF(I40=78,2.358,IF(I40=77,2.251,0))))))))</f>
        <v>0</v>
      </c>
      <c r="AJ40" s="82">
        <f t="shared" ref="AJ40" si="168">IF(I40=A$10,0,IF(I40=76,2.184,IF(I40=75,2.142,IF(I40=74,2.113,IF(I40=73,2.087,IF(I40=72,2.053,IF(I40=71,2.002,IF(I40=70,1.933,0))))))))</f>
        <v>0</v>
      </c>
      <c r="AK40" s="82">
        <f t="shared" ref="AK40" si="169">IF(I40=A$10,0,IF(I40=69,1.856,IF(I40=68,1.782,IF(I40=67,1.719,IF(I40=66,1.671,IF(I40=65,1.636,IF(I40=64,1.608,IF(I40=63,1.584,0))))))))</f>
        <v>0</v>
      </c>
      <c r="AL40" s="82">
        <f t="shared" ref="AL40" si="170">IF(I40=A$10,0,IF(I40=62,1.561,IF(I40=61,1.536,IF(I40=60,1.509,IF(I40=59,1.48,IF(I40=58,1.449,IF(I40=57,1.417,IF(I40=56,1.384,0))))))))</f>
        <v>0</v>
      </c>
      <c r="AM40" s="82">
        <f t="shared" ref="AM40" si="171">IF(I40=A$10,0,IF(I40=55,1.35,IF(I40=54,1.319,IF(I40=53,1.293,IF(I40=52,1.271,IF(I40=51,1.255,IF(I40=50,1.243,IF(I40=49,1.234,0))))))))</f>
        <v>0</v>
      </c>
      <c r="AN40" s="82">
        <f t="shared" ref="AN40" si="172">IF(I40=A$10,0,IF(I40=48,1.226,IF(I40=47,1.217,IF(I40=46,1.207,IF(I40=45,1.195,IF(I40=44,1.183,IF(I40=43,1.17,IF(I40=42,1.158,0))))))))</f>
        <v>0</v>
      </c>
      <c r="AO40" s="82">
        <f t="shared" ref="AO40" si="173">IF(I40=A$10,0,IF(I40=41,1.147,IF(I40=40,1.136,IF(I40=39,1.125,IF(I40=38,1.113,IF(I40=37,1.1,IF(I40=36,1.087,IF(I40=35,1.072,0))))))))</f>
        <v>1.0720000000000001</v>
      </c>
      <c r="AP40" s="82">
        <f t="shared" ref="AP40" si="174">IF(I40=A$10,0,IF(I40=36,1.087,IF(I40=35,1.072,0)))</f>
        <v>1.0720000000000001</v>
      </c>
      <c r="AQ40" s="82">
        <f t="shared" ref="AQ40" si="175">IF(I40=A$10,0,MAX(AH40:AP40))</f>
        <v>1.0720000000000001</v>
      </c>
      <c r="AR40" s="83" t="str">
        <f t="shared" si="34"/>
        <v>W35</v>
      </c>
      <c r="AS40" s="84" t="str">
        <f t="shared" si="35"/>
        <v>W60</v>
      </c>
      <c r="AT40" s="85" t="str">
        <f t="shared" si="60"/>
        <v>M35</v>
      </c>
      <c r="AU40" s="82" t="str">
        <f t="shared" si="61"/>
        <v>M60</v>
      </c>
      <c r="AV40" s="82">
        <f t="shared" si="62"/>
        <v>178.99224685832894</v>
      </c>
    </row>
    <row r="41" spans="1:48" s="36" customFormat="1" ht="12.75" customHeight="1">
      <c r="A41" s="111">
        <v>38</v>
      </c>
      <c r="B41" s="104" t="s">
        <v>50</v>
      </c>
      <c r="C41" s="103">
        <v>1058788</v>
      </c>
      <c r="D41" s="8" t="str">
        <f t="shared" si="63"/>
        <v>Y16</v>
      </c>
      <c r="E41" s="8">
        <v>64</v>
      </c>
      <c r="F41" s="33" t="s">
        <v>116</v>
      </c>
      <c r="G41" s="33" t="s">
        <v>117</v>
      </c>
      <c r="H41" s="8">
        <v>2006</v>
      </c>
      <c r="I41" s="8">
        <f t="shared" si="64"/>
        <v>16</v>
      </c>
      <c r="J41" s="96" t="s">
        <v>58</v>
      </c>
      <c r="K41" s="8">
        <v>62.15</v>
      </c>
      <c r="L41" s="8">
        <v>45</v>
      </c>
      <c r="M41" s="8">
        <v>47</v>
      </c>
      <c r="N41" s="8">
        <v>49</v>
      </c>
      <c r="O41" s="101">
        <f t="shared" si="36"/>
        <v>49</v>
      </c>
      <c r="P41" s="8">
        <v>58</v>
      </c>
      <c r="Q41" s="8">
        <v>61</v>
      </c>
      <c r="R41" s="8">
        <v>-65</v>
      </c>
      <c r="S41" s="101">
        <f t="shared" si="37"/>
        <v>61</v>
      </c>
      <c r="T41" s="8">
        <f t="shared" si="65"/>
        <v>110</v>
      </c>
      <c r="U41" s="8">
        <v>4</v>
      </c>
      <c r="V41" s="8">
        <f t="shared" si="38"/>
        <v>0</v>
      </c>
      <c r="W41" s="8">
        <f t="shared" si="39"/>
        <v>0.78349747599999997</v>
      </c>
      <c r="X41" s="38">
        <f t="shared" si="40"/>
        <v>0.78349747599999997</v>
      </c>
      <c r="Y41" s="8">
        <f t="shared" si="41"/>
        <v>0</v>
      </c>
      <c r="Z41" s="8">
        <f t="shared" si="42"/>
        <v>153.655</v>
      </c>
      <c r="AA41" s="38">
        <f t="shared" si="43"/>
        <v>153.655</v>
      </c>
      <c r="AB41" s="39">
        <f t="shared" si="44"/>
        <v>-0.39310556397450441</v>
      </c>
      <c r="AC41" s="38">
        <f t="shared" si="45"/>
        <v>0.12107541976038456</v>
      </c>
      <c r="AD41" s="39">
        <f t="shared" si="46"/>
        <v>1.3215251108609696</v>
      </c>
      <c r="AE41" s="38">
        <f t="shared" si="47"/>
        <v>0</v>
      </c>
      <c r="AF41" s="39">
        <f t="shared" si="48"/>
        <v>1.3215251108609696</v>
      </c>
      <c r="AG41" s="82">
        <f t="shared" si="49"/>
        <v>145.36776219470664</v>
      </c>
      <c r="AH41" s="82">
        <f t="shared" ref="AH41" si="176">IF(I41=A$10,0,IF(I41=90,3.571,IF(I41=89,3.559,IF(I41=88,3.54,IF(I41=87,3.508,IF(I41=86,3.458,IF(I41=85,3.386,IF(I41=84,3.288,0))))))))</f>
        <v>0</v>
      </c>
      <c r="AI41" s="82">
        <f t="shared" ref="AI41" si="177">IF(I41=A$10,0,IF(I41=83,3.166,IF(I41=82,3.018,IF(I41=81,2.849,IF(I41=80,2.669,IF(I41=79,2.5,IF(I41=78,2.358,IF(I41=77,2.251,0))))))))</f>
        <v>0</v>
      </c>
      <c r="AJ41" s="82">
        <f t="shared" ref="AJ41" si="178">IF(I41=A$10,0,IF(I41=76,2.184,IF(I41=75,2.142,IF(I41=74,2.113,IF(I41=73,2.087,IF(I41=72,2.053,IF(I41=71,2.002,IF(I41=70,1.933,0))))))))</f>
        <v>0</v>
      </c>
      <c r="AK41" s="82">
        <f t="shared" ref="AK41" si="179">IF(I41=A$10,0,IF(I41=69,1.856,IF(I41=68,1.782,IF(I41=67,1.719,IF(I41=66,1.671,IF(I41=65,1.636,IF(I41=64,1.608,IF(I41=63,1.584,0))))))))</f>
        <v>0</v>
      </c>
      <c r="AL41" s="82">
        <f t="shared" ref="AL41" si="180">IF(I41=A$10,0,IF(I41=62,1.561,IF(I41=61,1.536,IF(I41=60,1.509,IF(I41=59,1.48,IF(I41=58,1.449,IF(I41=57,1.417,IF(I41=56,1.384,0))))))))</f>
        <v>0</v>
      </c>
      <c r="AM41" s="82">
        <f t="shared" ref="AM41" si="181">IF(I41=A$10,0,IF(I41=55,1.35,IF(I41=54,1.319,IF(I41=53,1.293,IF(I41=52,1.271,IF(I41=51,1.255,IF(I41=50,1.243,IF(I41=49,1.234,0))))))))</f>
        <v>0</v>
      </c>
      <c r="AN41" s="82">
        <f t="shared" ref="AN41" si="182">IF(I41=A$10,0,IF(I41=48,1.226,IF(I41=47,1.217,IF(I41=46,1.207,IF(I41=45,1.195,IF(I41=44,1.183,IF(I41=43,1.17,IF(I41=42,1.158,0))))))))</f>
        <v>0</v>
      </c>
      <c r="AO41" s="82">
        <f t="shared" ref="AO41" si="183">IF(I41=A$10,0,IF(I41=41,1.147,IF(I41=40,1.136,IF(I41=39,1.125,IF(I41=38,1.113,IF(I41=37,1.1,IF(I41=36,1.087,IF(I41=35,1.072,0))))))))</f>
        <v>0</v>
      </c>
      <c r="AP41" s="82">
        <f t="shared" ref="AP41" si="184">IF(I41=A$10,0,IF(I41=36,1.087,IF(I41=35,1.072,0)))</f>
        <v>0</v>
      </c>
      <c r="AQ41" s="82">
        <f t="shared" ref="AQ41" si="185">IF(I41=A$10,0,MAX(AH41:AP41))</f>
        <v>0</v>
      </c>
      <c r="AR41" s="83" t="str">
        <f t="shared" si="34"/>
        <v>Y16</v>
      </c>
      <c r="AS41" s="84" t="str">
        <f t="shared" si="35"/>
        <v>W60</v>
      </c>
      <c r="AT41" s="85" t="str">
        <f t="shared" si="60"/>
        <v>Y16</v>
      </c>
      <c r="AU41" s="82" t="str">
        <f t="shared" si="61"/>
        <v>M60</v>
      </c>
      <c r="AV41" s="82" t="str">
        <f t="shared" si="62"/>
        <v xml:space="preserve"> </v>
      </c>
    </row>
    <row r="42" spans="1:48" s="36" customFormat="1" ht="12.75" customHeight="1">
      <c r="A42" s="111">
        <v>59</v>
      </c>
      <c r="B42" s="104" t="s">
        <v>50</v>
      </c>
      <c r="C42" s="103">
        <v>1055742</v>
      </c>
      <c r="D42" s="8" t="str">
        <f t="shared" si="63"/>
        <v>W40</v>
      </c>
      <c r="E42" s="8">
        <v>64</v>
      </c>
      <c r="F42" s="33" t="s">
        <v>118</v>
      </c>
      <c r="G42" s="33" t="s">
        <v>119</v>
      </c>
      <c r="H42" s="8">
        <v>1981</v>
      </c>
      <c r="I42" s="8">
        <f t="shared" si="64"/>
        <v>41</v>
      </c>
      <c r="J42" s="96" t="s">
        <v>61</v>
      </c>
      <c r="K42" s="8">
        <v>63.1</v>
      </c>
      <c r="L42" s="8">
        <v>-42</v>
      </c>
      <c r="M42" s="8">
        <v>42</v>
      </c>
      <c r="N42" s="8">
        <v>44</v>
      </c>
      <c r="O42" s="101">
        <v>44</v>
      </c>
      <c r="P42" s="8">
        <v>-52</v>
      </c>
      <c r="Q42" s="8">
        <v>52</v>
      </c>
      <c r="R42" s="8">
        <v>55</v>
      </c>
      <c r="S42" s="101">
        <v>55</v>
      </c>
      <c r="T42" s="8">
        <f t="shared" si="65"/>
        <v>99</v>
      </c>
      <c r="U42" s="117">
        <v>5</v>
      </c>
      <c r="V42" s="8">
        <f t="shared" si="38"/>
        <v>0</v>
      </c>
      <c r="W42" s="8">
        <f t="shared" si="39"/>
        <v>0.78349747599999997</v>
      </c>
      <c r="X42" s="38">
        <f t="shared" si="40"/>
        <v>0.78349747599999997</v>
      </c>
      <c r="Y42" s="8">
        <f t="shared" si="41"/>
        <v>0</v>
      </c>
      <c r="Z42" s="8">
        <f t="shared" si="42"/>
        <v>153.655</v>
      </c>
      <c r="AA42" s="38">
        <f t="shared" si="43"/>
        <v>153.655</v>
      </c>
      <c r="AB42" s="39">
        <f t="shared" si="44"/>
        <v>-0.38651733770803365</v>
      </c>
      <c r="AC42" s="38">
        <f t="shared" si="45"/>
        <v>0.11705111654074141</v>
      </c>
      <c r="AD42" s="39">
        <f t="shared" si="46"/>
        <v>1.3093360230221944</v>
      </c>
      <c r="AE42" s="38">
        <f t="shared" si="47"/>
        <v>0</v>
      </c>
      <c r="AF42" s="39">
        <f t="shared" si="48"/>
        <v>1.3093360230221944</v>
      </c>
      <c r="AG42" s="82">
        <f t="shared" si="49"/>
        <v>129.62426627919726</v>
      </c>
      <c r="AH42" s="82">
        <f t="shared" ref="AH42" si="186">IF(I42=A$7,0,IF(I42=90,3.571,IF(I42=89,3.559,IF(I42=88,3.54,IF(I42=87,3.508,IF(I42=86,3.458,IF(I42=85,3.386,IF(I42=84,3.288,0))))))))</f>
        <v>0</v>
      </c>
      <c r="AI42" s="82">
        <f t="shared" ref="AI42" si="187">IF(I42=A$7,0,IF(I42=83,3.166,IF(I42=82,3.018,IF(I42=81,2.849,IF(I42=80,2.669,IF(I42=79,2.5,IF(I42=78,2.358,IF(I42=77,2.251,0))))))))</f>
        <v>0</v>
      </c>
      <c r="AJ42" s="82">
        <f t="shared" ref="AJ42" si="188">IF(I42=A$7,0,IF(I42=76,2.184,IF(I42=75,2.142,IF(I42=74,2.113,IF(I42=73,2.087,IF(I42=72,2.053,IF(I42=71,2.002,IF(I42=70,1.933,0))))))))</f>
        <v>0</v>
      </c>
      <c r="AK42" s="82">
        <f t="shared" ref="AK42" si="189">IF(I42=A$7,0,IF(I42=69,1.856,IF(I42=68,1.782,IF(I42=67,1.719,IF(I42=66,1.671,IF(I42=65,1.636,IF(I42=64,1.608,IF(I42=63,1.584,0))))))))</f>
        <v>0</v>
      </c>
      <c r="AL42" s="82">
        <f t="shared" ref="AL42" si="190">IF(I42=A$7,0,IF(I42=62,1.561,IF(I42=61,1.536,IF(I42=60,1.509,IF(I42=59,1.48,IF(I42=58,1.449,IF(I42=57,1.417,IF(I42=56,1.384,0))))))))</f>
        <v>0</v>
      </c>
      <c r="AM42" s="82">
        <f t="shared" ref="AM42" si="191">IF(I42=A$7,0,IF(I42=55,1.35,IF(I42=54,1.319,IF(I42=53,1.293,IF(I42=52,1.271,IF(I42=51,1.255,IF(I42=50,1.243,IF(I42=49,1.234,0))))))))</f>
        <v>0</v>
      </c>
      <c r="AN42" s="82">
        <f t="shared" ref="AN42" si="192">IF(I42=A$7,0,IF(I42=48,1.226,IF(I42=47,1.217,IF(I42=46,1.207,IF(I42=45,1.195,IF(I42=44,1.183,IF(I42=43,1.17,IF(I42=42,1.158,0))))))))</f>
        <v>0</v>
      </c>
      <c r="AO42" s="82">
        <f t="shared" ref="AO42" si="193">IF(I42=A$7,0,IF(I42=41,1.147,IF(I42=40,1.136,IF(I42=39,1.125,IF(I42=38,1.113,IF(I42=37,1.1,IF(I42=36,1.087,IF(I42=35,1.072,0))))))))</f>
        <v>1.147</v>
      </c>
      <c r="AP42" s="82">
        <f t="shared" ref="AP42" si="194">IF(I42=A$7,0,IF(I42=36,1.087,IF(I42=35,1.072,0)))</f>
        <v>0</v>
      </c>
      <c r="AQ42" s="82">
        <f t="shared" ref="AQ42" si="195">IF(I42=A$7,0,MAX(AH42:AP42))</f>
        <v>1.147</v>
      </c>
      <c r="AR42" s="83" t="str">
        <f t="shared" si="34"/>
        <v>W40</v>
      </c>
      <c r="AS42" s="84" t="str">
        <f t="shared" si="35"/>
        <v>W60</v>
      </c>
      <c r="AT42" s="85" t="str">
        <f t="shared" si="60"/>
        <v>M40</v>
      </c>
      <c r="AU42" s="82" t="str">
        <f t="shared" si="61"/>
        <v>M60</v>
      </c>
      <c r="AV42" s="82">
        <f t="shared" si="62"/>
        <v>148.67903342223926</v>
      </c>
    </row>
    <row r="43" spans="1:48" s="36" customFormat="1" ht="12.75" customHeight="1">
      <c r="A43" s="111">
        <v>19</v>
      </c>
      <c r="B43" s="104" t="s">
        <v>50</v>
      </c>
      <c r="C43" s="103">
        <v>1059636</v>
      </c>
      <c r="D43" s="8" t="str">
        <f t="shared" si="63"/>
        <v/>
      </c>
      <c r="E43" s="8">
        <v>64</v>
      </c>
      <c r="F43" s="33" t="s">
        <v>120</v>
      </c>
      <c r="G43" s="33" t="s">
        <v>121</v>
      </c>
      <c r="H43" s="8">
        <v>1990</v>
      </c>
      <c r="I43" s="8">
        <f t="shared" si="64"/>
        <v>32</v>
      </c>
      <c r="J43" s="96" t="s">
        <v>58</v>
      </c>
      <c r="K43" s="8">
        <v>63.2</v>
      </c>
      <c r="L43" s="8">
        <v>52</v>
      </c>
      <c r="M43" s="8">
        <v>55</v>
      </c>
      <c r="N43" s="8">
        <v>-57</v>
      </c>
      <c r="O43" s="101">
        <f t="shared" si="36"/>
        <v>55</v>
      </c>
      <c r="P43" s="8">
        <v>63</v>
      </c>
      <c r="Q43" s="8">
        <v>-67</v>
      </c>
      <c r="R43" s="8">
        <v>-67</v>
      </c>
      <c r="S43" s="101">
        <f t="shared" si="37"/>
        <v>63</v>
      </c>
      <c r="T43" s="8">
        <f t="shared" si="65"/>
        <v>118</v>
      </c>
      <c r="U43" s="8">
        <v>2</v>
      </c>
      <c r="V43" s="8">
        <f t="shared" si="38"/>
        <v>0</v>
      </c>
      <c r="W43" s="8">
        <f t="shared" si="39"/>
        <v>0.78349747599999997</v>
      </c>
      <c r="X43" s="38">
        <f t="shared" si="40"/>
        <v>0.78349747599999997</v>
      </c>
      <c r="Y43" s="8">
        <f t="shared" si="41"/>
        <v>0</v>
      </c>
      <c r="Z43" s="8">
        <f t="shared" si="42"/>
        <v>153.655</v>
      </c>
      <c r="AA43" s="38">
        <f t="shared" si="43"/>
        <v>153.655</v>
      </c>
      <c r="AB43" s="39">
        <f t="shared" si="44"/>
        <v>-0.38582961866978294</v>
      </c>
      <c r="AC43" s="38">
        <f t="shared" si="45"/>
        <v>0.11663495581870424</v>
      </c>
      <c r="AD43" s="39">
        <f t="shared" si="46"/>
        <v>1.3080819586497876</v>
      </c>
      <c r="AE43" s="38">
        <f t="shared" si="47"/>
        <v>0</v>
      </c>
      <c r="AF43" s="39">
        <f t="shared" si="48"/>
        <v>1.3080819586497876</v>
      </c>
      <c r="AG43" s="82">
        <f t="shared" si="49"/>
        <v>154.35367112067493</v>
      </c>
      <c r="AH43" s="82">
        <f t="shared" ref="AH43:AH45" si="196">IF(I43=A$10,0,IF(I43=90,3.571,IF(I43=89,3.559,IF(I43=88,3.54,IF(I43=87,3.508,IF(I43=86,3.458,IF(I43=85,3.386,IF(I43=84,3.288,0))))))))</f>
        <v>0</v>
      </c>
      <c r="AI43" s="82">
        <f t="shared" ref="AI43:AI45" si="197">IF(I43=A$10,0,IF(I43=83,3.166,IF(I43=82,3.018,IF(I43=81,2.849,IF(I43=80,2.669,IF(I43=79,2.5,IF(I43=78,2.358,IF(I43=77,2.251,0))))))))</f>
        <v>0</v>
      </c>
      <c r="AJ43" s="82">
        <f t="shared" ref="AJ43:AJ45" si="198">IF(I43=A$10,0,IF(I43=76,2.184,IF(I43=75,2.142,IF(I43=74,2.113,IF(I43=73,2.087,IF(I43=72,2.053,IF(I43=71,2.002,IF(I43=70,1.933,0))))))))</f>
        <v>0</v>
      </c>
      <c r="AK43" s="82">
        <f t="shared" ref="AK43:AK45" si="199">IF(I43=A$10,0,IF(I43=69,1.856,IF(I43=68,1.782,IF(I43=67,1.719,IF(I43=66,1.671,IF(I43=65,1.636,IF(I43=64,1.608,IF(I43=63,1.584,0))))))))</f>
        <v>0</v>
      </c>
      <c r="AL43" s="82">
        <f t="shared" ref="AL43:AL45" si="200">IF(I43=A$10,0,IF(I43=62,1.561,IF(I43=61,1.536,IF(I43=60,1.509,IF(I43=59,1.48,IF(I43=58,1.449,IF(I43=57,1.417,IF(I43=56,1.384,0))))))))</f>
        <v>0</v>
      </c>
      <c r="AM43" s="82">
        <f t="shared" ref="AM43:AM45" si="201">IF(I43=A$10,0,IF(I43=55,1.35,IF(I43=54,1.319,IF(I43=53,1.293,IF(I43=52,1.271,IF(I43=51,1.255,IF(I43=50,1.243,IF(I43=49,1.234,0))))))))</f>
        <v>0</v>
      </c>
      <c r="AN43" s="82">
        <f t="shared" ref="AN43:AN45" si="202">IF(I43=A$10,0,IF(I43=48,1.226,IF(I43=47,1.217,IF(I43=46,1.207,IF(I43=45,1.195,IF(I43=44,1.183,IF(I43=43,1.17,IF(I43=42,1.158,0))))))))</f>
        <v>0</v>
      </c>
      <c r="AO43" s="82">
        <f t="shared" ref="AO43:AO45" si="203">IF(I43=A$10,0,IF(I43=41,1.147,IF(I43=40,1.136,IF(I43=39,1.125,IF(I43=38,1.113,IF(I43=37,1.1,IF(I43=36,1.087,IF(I43=35,1.072,0))))))))</f>
        <v>0</v>
      </c>
      <c r="AP43" s="82">
        <f t="shared" ref="AP43:AP45" si="204">IF(I43=A$10,0,IF(I43=36,1.087,IF(I43=35,1.072,0)))</f>
        <v>0</v>
      </c>
      <c r="AQ43" s="82">
        <f t="shared" ref="AQ43:AQ45" si="205">IF(I43=A$10,0,MAX(AH43:AP43))</f>
        <v>0</v>
      </c>
      <c r="AR43" s="83" t="str">
        <f t="shared" si="34"/>
        <v/>
      </c>
      <c r="AS43" s="84" t="str">
        <f t="shared" si="35"/>
        <v>W60</v>
      </c>
      <c r="AT43" s="85" t="str">
        <f t="shared" si="60"/>
        <v/>
      </c>
      <c r="AU43" s="82" t="str">
        <f t="shared" si="61"/>
        <v>M60</v>
      </c>
      <c r="AV43" s="82" t="str">
        <f t="shared" si="62"/>
        <v xml:space="preserve"> </v>
      </c>
    </row>
    <row r="44" spans="1:48" s="36" customFormat="1" ht="12.75" customHeight="1">
      <c r="A44" s="111">
        <v>52</v>
      </c>
      <c r="B44" s="104" t="s">
        <v>50</v>
      </c>
      <c r="C44" s="103">
        <v>1059134</v>
      </c>
      <c r="D44" s="8" t="str">
        <f t="shared" si="63"/>
        <v/>
      </c>
      <c r="E44" s="8">
        <v>64</v>
      </c>
      <c r="F44" s="33" t="s">
        <v>122</v>
      </c>
      <c r="G44" s="33" t="s">
        <v>123</v>
      </c>
      <c r="H44" s="8">
        <v>1993</v>
      </c>
      <c r="I44" s="8">
        <f t="shared" si="64"/>
        <v>29</v>
      </c>
      <c r="J44" s="96"/>
      <c r="K44" s="8">
        <v>62.25</v>
      </c>
      <c r="L44" s="8">
        <v>46</v>
      </c>
      <c r="M44" s="8">
        <v>-49</v>
      </c>
      <c r="N44" s="8">
        <v>50</v>
      </c>
      <c r="O44" s="101">
        <f t="shared" si="36"/>
        <v>50</v>
      </c>
      <c r="P44" s="8">
        <v>-65</v>
      </c>
      <c r="Q44" s="8">
        <v>65</v>
      </c>
      <c r="R44" s="8">
        <v>-67</v>
      </c>
      <c r="S44" s="101">
        <v>65</v>
      </c>
      <c r="T44" s="8">
        <f t="shared" si="65"/>
        <v>115</v>
      </c>
      <c r="U44" s="8">
        <v>3</v>
      </c>
      <c r="V44" s="8">
        <f t="shared" si="38"/>
        <v>0</v>
      </c>
      <c r="W44" s="8">
        <f t="shared" si="39"/>
        <v>0.78349747599999997</v>
      </c>
      <c r="X44" s="38">
        <f t="shared" si="40"/>
        <v>0.78349747599999997</v>
      </c>
      <c r="Y44" s="8">
        <f t="shared" si="41"/>
        <v>0</v>
      </c>
      <c r="Z44" s="8">
        <f t="shared" si="42"/>
        <v>153.655</v>
      </c>
      <c r="AA44" s="38">
        <f t="shared" si="43"/>
        <v>153.655</v>
      </c>
      <c r="AB44" s="39">
        <f t="shared" si="44"/>
        <v>-0.39240734118439402</v>
      </c>
      <c r="AC44" s="38">
        <f t="shared" si="45"/>
        <v>0.12064570037456208</v>
      </c>
      <c r="AD44" s="39">
        <f t="shared" si="46"/>
        <v>1.3202181541207691</v>
      </c>
      <c r="AE44" s="38">
        <f t="shared" si="47"/>
        <v>0</v>
      </c>
      <c r="AF44" s="39">
        <f t="shared" si="48"/>
        <v>1.3202181541207691</v>
      </c>
      <c r="AG44" s="82">
        <f t="shared" si="49"/>
        <v>151.82508772388846</v>
      </c>
      <c r="AH44" s="82">
        <f t="shared" si="196"/>
        <v>0</v>
      </c>
      <c r="AI44" s="82">
        <f t="shared" si="197"/>
        <v>0</v>
      </c>
      <c r="AJ44" s="82">
        <f t="shared" si="198"/>
        <v>0</v>
      </c>
      <c r="AK44" s="82">
        <f t="shared" si="199"/>
        <v>0</v>
      </c>
      <c r="AL44" s="82">
        <f t="shared" si="200"/>
        <v>0</v>
      </c>
      <c r="AM44" s="82">
        <f t="shared" si="201"/>
        <v>0</v>
      </c>
      <c r="AN44" s="82">
        <f t="shared" si="202"/>
        <v>0</v>
      </c>
      <c r="AO44" s="82">
        <f t="shared" si="203"/>
        <v>0</v>
      </c>
      <c r="AP44" s="82">
        <f t="shared" si="204"/>
        <v>0</v>
      </c>
      <c r="AQ44" s="82">
        <f t="shared" si="205"/>
        <v>0</v>
      </c>
      <c r="AR44" s="83" t="str">
        <f t="shared" si="34"/>
        <v/>
      </c>
      <c r="AS44" s="84" t="str">
        <f t="shared" si="35"/>
        <v>W60</v>
      </c>
      <c r="AT44" s="85" t="str">
        <f t="shared" si="60"/>
        <v/>
      </c>
      <c r="AU44" s="82" t="str">
        <f t="shared" si="61"/>
        <v>M60</v>
      </c>
      <c r="AV44" s="82" t="str">
        <f t="shared" si="62"/>
        <v xml:space="preserve"> </v>
      </c>
    </row>
    <row r="45" spans="1:48" s="36" customFormat="1" ht="12.75" customHeight="1">
      <c r="A45" s="111">
        <v>14</v>
      </c>
      <c r="B45" s="104" t="s">
        <v>50</v>
      </c>
      <c r="C45" s="103">
        <v>1050707</v>
      </c>
      <c r="D45" s="8" t="str">
        <f t="shared" si="63"/>
        <v/>
      </c>
      <c r="E45" s="8">
        <v>64</v>
      </c>
      <c r="F45" s="33" t="s">
        <v>124</v>
      </c>
      <c r="G45" s="33" t="s">
        <v>125</v>
      </c>
      <c r="H45" s="8">
        <v>1988</v>
      </c>
      <c r="I45" s="8">
        <f t="shared" si="64"/>
        <v>34</v>
      </c>
      <c r="J45" s="96"/>
      <c r="K45" s="8">
        <v>63.9</v>
      </c>
      <c r="L45" s="8">
        <v>55</v>
      </c>
      <c r="M45" s="8">
        <v>58</v>
      </c>
      <c r="N45" s="8">
        <v>61</v>
      </c>
      <c r="O45" s="101">
        <f t="shared" si="36"/>
        <v>61</v>
      </c>
      <c r="P45" s="8">
        <v>71</v>
      </c>
      <c r="Q45" s="8">
        <v>76</v>
      </c>
      <c r="R45" s="8">
        <v>80</v>
      </c>
      <c r="S45" s="101">
        <f t="shared" si="37"/>
        <v>80</v>
      </c>
      <c r="T45" s="8">
        <f t="shared" si="65"/>
        <v>141</v>
      </c>
      <c r="U45" s="8">
        <v>1</v>
      </c>
      <c r="V45" s="8">
        <f t="shared" si="38"/>
        <v>0</v>
      </c>
      <c r="W45" s="8">
        <f t="shared" si="39"/>
        <v>0.78349747599999997</v>
      </c>
      <c r="X45" s="38">
        <f t="shared" si="40"/>
        <v>0.78349747599999997</v>
      </c>
      <c r="Y45" s="8">
        <f t="shared" si="41"/>
        <v>0</v>
      </c>
      <c r="Z45" s="8">
        <f t="shared" si="42"/>
        <v>153.655</v>
      </c>
      <c r="AA45" s="38">
        <f t="shared" si="43"/>
        <v>153.655</v>
      </c>
      <c r="AB45" s="39">
        <f t="shared" si="44"/>
        <v>-0.3810458387937678</v>
      </c>
      <c r="AC45" s="38">
        <f t="shared" si="45"/>
        <v>0.11376064566928258</v>
      </c>
      <c r="AD45" s="39">
        <f t="shared" si="46"/>
        <v>1.2994532081710339</v>
      </c>
      <c r="AE45" s="38">
        <f t="shared" si="47"/>
        <v>0</v>
      </c>
      <c r="AF45" s="39">
        <f t="shared" si="48"/>
        <v>1.2994532081710339</v>
      </c>
      <c r="AG45" s="82">
        <f t="shared" si="49"/>
        <v>183.2229023521158</v>
      </c>
      <c r="AH45" s="82">
        <f t="shared" si="196"/>
        <v>0</v>
      </c>
      <c r="AI45" s="82">
        <f t="shared" si="197"/>
        <v>0</v>
      </c>
      <c r="AJ45" s="82">
        <f t="shared" si="198"/>
        <v>0</v>
      </c>
      <c r="AK45" s="82">
        <f t="shared" si="199"/>
        <v>0</v>
      </c>
      <c r="AL45" s="82">
        <f t="shared" si="200"/>
        <v>0</v>
      </c>
      <c r="AM45" s="82">
        <f t="shared" si="201"/>
        <v>0</v>
      </c>
      <c r="AN45" s="82">
        <f t="shared" si="202"/>
        <v>0</v>
      </c>
      <c r="AO45" s="82">
        <f t="shared" si="203"/>
        <v>0</v>
      </c>
      <c r="AP45" s="82">
        <f t="shared" si="204"/>
        <v>0</v>
      </c>
      <c r="AQ45" s="82">
        <f t="shared" si="205"/>
        <v>0</v>
      </c>
      <c r="AR45" s="83" t="str">
        <f t="shared" si="34"/>
        <v/>
      </c>
      <c r="AS45" s="84" t="str">
        <f t="shared" si="35"/>
        <v>W60</v>
      </c>
      <c r="AT45" s="85" t="str">
        <f t="shared" si="60"/>
        <v/>
      </c>
      <c r="AU45" s="82" t="str">
        <f t="shared" si="61"/>
        <v>M60</v>
      </c>
      <c r="AV45" s="82" t="str">
        <f t="shared" si="62"/>
        <v xml:space="preserve"> </v>
      </c>
    </row>
    <row r="46" spans="1:48" s="36" customFormat="1" ht="12.75" customHeight="1">
      <c r="A46" s="111">
        <v>35</v>
      </c>
      <c r="B46" s="104" t="s">
        <v>50</v>
      </c>
      <c r="C46" s="103">
        <v>1055247</v>
      </c>
      <c r="D46" s="8" t="str">
        <f>IF(B46="F",AR46,AT46)</f>
        <v>Y14</v>
      </c>
      <c r="E46" s="8">
        <v>71</v>
      </c>
      <c r="F46" s="33" t="s">
        <v>114</v>
      </c>
      <c r="G46" s="33" t="s">
        <v>115</v>
      </c>
      <c r="H46" s="8">
        <v>2007</v>
      </c>
      <c r="I46" s="8">
        <f>IF(AND(H46&lt;&gt;"",H46&lt;&gt;0),A$10-H46,"")</f>
        <v>15</v>
      </c>
      <c r="J46" s="96" t="s">
        <v>58</v>
      </c>
      <c r="K46" s="8">
        <v>64.55</v>
      </c>
      <c r="L46" s="8">
        <v>39</v>
      </c>
      <c r="M46" s="8">
        <v>41</v>
      </c>
      <c r="N46" s="8">
        <v>43</v>
      </c>
      <c r="O46" s="101">
        <f>IF(L46&lt;&gt;"",MAX(L46:N46),"")</f>
        <v>43</v>
      </c>
      <c r="P46" s="8">
        <v>51</v>
      </c>
      <c r="Q46" s="8">
        <v>54</v>
      </c>
      <c r="R46" s="8">
        <v>-58</v>
      </c>
      <c r="S46" s="101">
        <f>IF(P46&lt;&gt;"",MAX(P46:R46),"")</f>
        <v>54</v>
      </c>
      <c r="T46" s="8">
        <f>IF(O46&lt;&gt;"",SUM(O46,S46),"")</f>
        <v>97</v>
      </c>
      <c r="U46" s="8">
        <v>5</v>
      </c>
      <c r="V46" s="8">
        <f>IF(B46="M",0.75194503,0)</f>
        <v>0</v>
      </c>
      <c r="W46" s="8">
        <f>IF(B46="F",0.783497476,0)</f>
        <v>0.78349747599999997</v>
      </c>
      <c r="X46" s="38">
        <f>MAX(V46:W46)</f>
        <v>0.78349747599999997</v>
      </c>
      <c r="Y46" s="8">
        <f>IF(B46="M",175.508,0)</f>
        <v>0</v>
      </c>
      <c r="Z46" s="8">
        <f>IF(B46="F",153.655,0)</f>
        <v>153.655</v>
      </c>
      <c r="AA46" s="38">
        <f>MAX(Y46:Z46)</f>
        <v>153.655</v>
      </c>
      <c r="AB46" s="39">
        <f>LOG10(K46/AA46)</f>
        <v>-0.37665045034972888</v>
      </c>
      <c r="AC46" s="38">
        <f>X46*AB46*AB46</f>
        <v>0.11115130956139221</v>
      </c>
      <c r="AD46" s="39">
        <f>POWER(10,AC46)</f>
        <v>1.2916692168397865</v>
      </c>
      <c r="AE46" s="38">
        <f>IF(K46&gt;AA46,1,0)</f>
        <v>0</v>
      </c>
      <c r="AF46" s="39">
        <f>IF(AE46=0,MAX(AD46:AE46),1)</f>
        <v>1.2916692168397865</v>
      </c>
      <c r="AG46" s="82">
        <f>IF(T46&lt;&gt;"",T46*AF46,"")</f>
        <v>125.29191403345929</v>
      </c>
      <c r="AH46" s="82">
        <f>IF(I46=A$10,0,IF(I46=90,3.571,IF(I46=89,3.559,IF(I46=88,3.54,IF(I46=87,3.508,IF(I46=86,3.458,IF(I46=85,3.386,IF(I46=84,3.288,0))))))))</f>
        <v>0</v>
      </c>
      <c r="AI46" s="82">
        <f>IF(I46=A$10,0,IF(I46=83,3.166,IF(I46=82,3.018,IF(I46=81,2.849,IF(I46=80,2.669,IF(I46=79,2.5,IF(I46=78,2.358,IF(I46=77,2.251,0))))))))</f>
        <v>0</v>
      </c>
      <c r="AJ46" s="82">
        <f>IF(I46=A$10,0,IF(I46=76,2.184,IF(I46=75,2.142,IF(I46=74,2.113,IF(I46=73,2.087,IF(I46=72,2.053,IF(I46=71,2.002,IF(I46=70,1.933,0))))))))</f>
        <v>0</v>
      </c>
      <c r="AK46" s="82">
        <f>IF(I46=A$10,0,IF(I46=69,1.856,IF(I46=68,1.782,IF(I46=67,1.719,IF(I46=66,1.671,IF(I46=65,1.636,IF(I46=64,1.608,IF(I46=63,1.584,0))))))))</f>
        <v>0</v>
      </c>
      <c r="AL46" s="82">
        <f>IF(I46=A$10,0,IF(I46=62,1.561,IF(I46=61,1.536,IF(I46=60,1.509,IF(I46=59,1.48,IF(I46=58,1.449,IF(I46=57,1.417,IF(I46=56,1.384,0))))))))</f>
        <v>0</v>
      </c>
      <c r="AM46" s="82">
        <f>IF(I46=A$10,0,IF(I46=55,1.35,IF(I46=54,1.319,IF(I46=53,1.293,IF(I46=52,1.271,IF(I46=51,1.255,IF(I46=50,1.243,IF(I46=49,1.234,0))))))))</f>
        <v>0</v>
      </c>
      <c r="AN46" s="82">
        <f>IF(I46=A$10,0,IF(I46=48,1.226,IF(I46=47,1.217,IF(I46=46,1.207,IF(I46=45,1.195,IF(I46=44,1.183,IF(I46=43,1.17,IF(I46=42,1.158,0))))))))</f>
        <v>0</v>
      </c>
      <c r="AO46" s="82">
        <f>IF(I46=A$10,0,IF(I46=41,1.147,IF(I46=40,1.136,IF(I46=39,1.125,IF(I46=38,1.113,IF(I46=37,1.1,IF(I46=36,1.087,IF(I46=35,1.072,0))))))))</f>
        <v>0</v>
      </c>
      <c r="AP46" s="82">
        <f>IF(I46=A$10,0,IF(I46=36,1.087,IF(I46=35,1.072,0)))</f>
        <v>0</v>
      </c>
      <c r="AQ46" s="82">
        <f>IF(I46=A$10,0,MAX(AH46:AP46))</f>
        <v>0</v>
      </c>
      <c r="AR46" s="83" t="str">
        <f>IF(I46=0,"",IF(I46&lt;12,"Y11-",IF(I46&lt;14,"Y12",IF(I46&lt;16,"Y14",IF(I46&lt;18,"Y16",IF(I46&lt;21,"J",IF(I46&lt;35,"",IF(I46&lt;40,"W35",IF(I46&lt;45,"W40",IF(I46&lt;50,"W45",IF(I46&lt;55,"W50",IF(I46&lt;60,"W55",AS46))))))))))))</f>
        <v>Y14</v>
      </c>
      <c r="AS46" s="84" t="str">
        <f>IF(I46&lt;65,"W60",IF(I46&lt;70,"W65",IF(I46&lt;75,"W70",IF(I46&lt;80,"W75",IF(I46&lt;85,"W80",IF(I46&lt;90,"W85",""))))))</f>
        <v>W60</v>
      </c>
      <c r="AT46" s="85" t="str">
        <f>IF(I46=0,"",IF(I46&lt;12,"Y11-",IF(I46&lt;14,"Y12",IF(I46&lt;16,"Y14",IF(I46&lt;18,"Y16",IF(I46&lt;21,"J",(IF(I46&lt;35,"",IF(I46&lt;40,"M35",IF(I46&lt;45,"M40",IF(I46&lt;50,"M45",IF(I46&lt;55,"M50",IF(I46&lt;60,"M55",AU46)))))))))))))</f>
        <v>Y14</v>
      </c>
      <c r="AU46" s="82" t="str">
        <f>IF(I46&lt;65,"M60",IF(I46&lt;70,"M65",IF(I46&lt;75,"M70",IF(I46&lt;80,"M75",IF(I46&lt;85,"M80",IF(I46&lt;90,"M85",""))))))</f>
        <v>M60</v>
      </c>
      <c r="AV46" s="82" t="str">
        <f>IF(AQ46&gt;1,AG46*AQ46," ")</f>
        <v xml:space="preserve"> </v>
      </c>
    </row>
    <row r="47" spans="1:48" s="36" customFormat="1" ht="12.75" customHeight="1">
      <c r="A47" s="111">
        <v>23</v>
      </c>
      <c r="B47" s="104" t="s">
        <v>50</v>
      </c>
      <c r="C47" s="103">
        <v>1030922</v>
      </c>
      <c r="D47" s="8" t="str">
        <f>IF(B47="F",AR47,AT47)</f>
        <v/>
      </c>
      <c r="E47" s="8">
        <v>71</v>
      </c>
      <c r="F47" s="33" t="s">
        <v>134</v>
      </c>
      <c r="G47" s="33" t="s">
        <v>135</v>
      </c>
      <c r="H47" s="8">
        <v>1988</v>
      </c>
      <c r="I47" s="8">
        <f>IF(AND(H47&lt;&gt;"",H47&lt;&gt;0),A$10-H47,"")</f>
        <v>34</v>
      </c>
      <c r="J47" s="96" t="s">
        <v>136</v>
      </c>
      <c r="K47" s="8">
        <v>70.599999999999994</v>
      </c>
      <c r="L47" s="8">
        <v>73</v>
      </c>
      <c r="M47" s="8">
        <v>76</v>
      </c>
      <c r="N47" s="8">
        <v>79</v>
      </c>
      <c r="O47" s="101">
        <f>IF(L47&lt;&gt;"",MAX(L47:N47),"")</f>
        <v>79</v>
      </c>
      <c r="P47" s="8">
        <v>89</v>
      </c>
      <c r="Q47" s="8">
        <v>93</v>
      </c>
      <c r="R47" s="8">
        <v>-96</v>
      </c>
      <c r="S47" s="101">
        <f>IF(P47&lt;&gt;"",MAX(P47:R47),"")</f>
        <v>93</v>
      </c>
      <c r="T47" s="8">
        <f>IF(O47&lt;&gt;"",SUM(O47,S47),"")</f>
        <v>172</v>
      </c>
      <c r="U47" s="117">
        <v>1</v>
      </c>
      <c r="V47" s="8">
        <f>IF(B47="M",0.75194503,0)</f>
        <v>0</v>
      </c>
      <c r="W47" s="8">
        <f>IF(B47="F",0.783497476,0)</f>
        <v>0.78349747599999997</v>
      </c>
      <c r="X47" s="38">
        <f>MAX(V47:W47)</f>
        <v>0.78349747599999997</v>
      </c>
      <c r="Y47" s="8">
        <f>IF(B47="M",175.508,0)</f>
        <v>0</v>
      </c>
      <c r="Z47" s="8">
        <f>IF(B47="F",153.655,0)</f>
        <v>153.655</v>
      </c>
      <c r="AA47" s="38">
        <f>MAX(Y47:Z47)</f>
        <v>153.655</v>
      </c>
      <c r="AB47" s="39">
        <f>LOG10(K47/AA47)</f>
        <v>-0.33774199590036424</v>
      </c>
      <c r="AC47" s="38">
        <f>X47*AB47*AB47</f>
        <v>8.9373287403384516E-2</v>
      </c>
      <c r="AD47" s="39">
        <f>POWER(10,AC47)</f>
        <v>1.2284947006405733</v>
      </c>
      <c r="AE47" s="38">
        <f>IF(K47&gt;AA47,1,0)</f>
        <v>0</v>
      </c>
      <c r="AF47" s="39">
        <f>IF(AE47=0,MAX(AD47:AE47),1)</f>
        <v>1.2284947006405733</v>
      </c>
      <c r="AG47" s="82">
        <f>IF(T47&lt;&gt;"",T47*AF47,"")</f>
        <v>211.3010885101786</v>
      </c>
      <c r="AH47" s="82">
        <f>IF(I47=A$7,0,IF(I47=90,3.571,IF(I47=89,3.559,IF(I47=88,3.54,IF(I47=87,3.508,IF(I47=86,3.458,IF(I47=85,3.386,IF(I47=84,3.288,0))))))))</f>
        <v>0</v>
      </c>
      <c r="AI47" s="82">
        <f>IF(I47=A$7,0,IF(I47=83,3.166,IF(I47=82,3.018,IF(I47=81,2.849,IF(I47=80,2.669,IF(I47=79,2.5,IF(I47=78,2.358,IF(I47=77,2.251,0))))))))</f>
        <v>0</v>
      </c>
      <c r="AJ47" s="82">
        <f>IF(I47=A$7,0,IF(I47=76,2.184,IF(I47=75,2.142,IF(I47=74,2.113,IF(I47=73,2.087,IF(I47=72,2.053,IF(I47=71,2.002,IF(I47=70,1.933,0))))))))</f>
        <v>0</v>
      </c>
      <c r="AK47" s="82">
        <f>IF(I47=A$7,0,IF(I47=69,1.856,IF(I47=68,1.782,IF(I47=67,1.719,IF(I47=66,1.671,IF(I47=65,1.636,IF(I47=64,1.608,IF(I47=63,1.584,0))))))))</f>
        <v>0</v>
      </c>
      <c r="AL47" s="82">
        <f>IF(I47=A$7,0,IF(I47=62,1.561,IF(I47=61,1.536,IF(I47=60,1.509,IF(I47=59,1.48,IF(I47=58,1.449,IF(I47=57,1.417,IF(I47=56,1.384,0))))))))</f>
        <v>0</v>
      </c>
      <c r="AM47" s="82">
        <f>IF(I47=A$7,0,IF(I47=55,1.35,IF(I47=54,1.319,IF(I47=53,1.293,IF(I47=52,1.271,IF(I47=51,1.255,IF(I47=50,1.243,IF(I47=49,1.234,0))))))))</f>
        <v>0</v>
      </c>
      <c r="AN47" s="82">
        <f>IF(I47=A$7,0,IF(I47=48,1.226,IF(I47=47,1.217,IF(I47=46,1.207,IF(I47=45,1.195,IF(I47=44,1.183,IF(I47=43,1.17,IF(I47=42,1.158,0))))))))</f>
        <v>0</v>
      </c>
      <c r="AO47" s="82">
        <f>IF(I47=A$7,0,IF(I47=41,1.147,IF(I47=40,1.136,IF(I47=39,1.125,IF(I47=38,1.113,IF(I47=37,1.1,IF(I47=36,1.087,IF(I47=35,1.072,0))))))))</f>
        <v>0</v>
      </c>
      <c r="AP47" s="82">
        <f>IF(I47=A$7,0,IF(I47=36,1.087,IF(I47=35,1.072,0)))</f>
        <v>0</v>
      </c>
      <c r="AQ47" s="82">
        <f>IF(I47=A$7,0,MAX(AH47:AP47))</f>
        <v>0</v>
      </c>
      <c r="AR47" s="83" t="str">
        <f>IF(I47=0,"",IF(I47&lt;12,"Y11-",IF(I47&lt;14,"Y12",IF(I47&lt;16,"Y14",IF(I47&lt;18,"Y16",IF(I47&lt;21,"J",IF(I47&lt;35,"",IF(I47&lt;40,"W35",IF(I47&lt;45,"W40",IF(I47&lt;50,"W45",IF(I47&lt;55,"W50",IF(I47&lt;60,"W55",AS47))))))))))))</f>
        <v/>
      </c>
      <c r="AS47" s="84" t="str">
        <f>IF(I47&lt;65,"W60",IF(I47&lt;70,"W65",IF(I47&lt;75,"W70",IF(I47&lt;80,"W75",IF(I47&lt;85,"W80",IF(I47&lt;90,"W85",""))))))</f>
        <v>W60</v>
      </c>
      <c r="AT47" s="85" t="str">
        <f>IF(I47=0,"",IF(I47&lt;12,"Y11-",IF(I47&lt;14,"Y12",IF(I47&lt;16,"Y14",IF(I47&lt;18,"Y16",IF(I47&lt;21,"J",(IF(I47&lt;35,"",IF(I47&lt;40,"M35",IF(I47&lt;45,"M40",IF(I47&lt;50,"M45",IF(I47&lt;55,"M50",IF(I47&lt;60,"M55",AU47)))))))))))))</f>
        <v/>
      </c>
      <c r="AU47" s="82" t="str">
        <f>IF(I47&lt;65,"M60",IF(I47&lt;70,"M65",IF(I47&lt;75,"M70",IF(I47&lt;80,"M75",IF(I47&lt;85,"M80",IF(I47&lt;90,"M85",""))))))</f>
        <v>M60</v>
      </c>
      <c r="AV47" s="82" t="str">
        <f>IF(AQ47&gt;1,AG47*AQ47," ")</f>
        <v xml:space="preserve"> </v>
      </c>
    </row>
    <row r="48" spans="1:48" s="36" customFormat="1" ht="12.75" customHeight="1">
      <c r="A48" s="111">
        <v>41</v>
      </c>
      <c r="B48" s="104" t="s">
        <v>50</v>
      </c>
      <c r="C48" s="103">
        <v>1055483</v>
      </c>
      <c r="D48" s="8" t="str">
        <f t="shared" si="63"/>
        <v/>
      </c>
      <c r="E48" s="8">
        <v>71</v>
      </c>
      <c r="F48" s="33" t="s">
        <v>126</v>
      </c>
      <c r="G48" s="33" t="s">
        <v>127</v>
      </c>
      <c r="H48" s="8">
        <v>1994</v>
      </c>
      <c r="I48" s="8">
        <f t="shared" si="64"/>
        <v>28</v>
      </c>
      <c r="J48" s="96" t="s">
        <v>66</v>
      </c>
      <c r="K48" s="8">
        <v>62.15</v>
      </c>
      <c r="L48" s="8">
        <v>45</v>
      </c>
      <c r="M48" s="8">
        <v>48</v>
      </c>
      <c r="N48" s="8">
        <v>-51</v>
      </c>
      <c r="O48" s="101">
        <f t="shared" si="36"/>
        <v>48</v>
      </c>
      <c r="P48" s="8">
        <v>55</v>
      </c>
      <c r="Q48" s="8">
        <v>58</v>
      </c>
      <c r="R48" s="8">
        <v>61</v>
      </c>
      <c r="S48" s="101">
        <f t="shared" si="37"/>
        <v>61</v>
      </c>
      <c r="T48" s="8">
        <f t="shared" si="65"/>
        <v>109</v>
      </c>
      <c r="U48" s="117">
        <v>4</v>
      </c>
      <c r="V48" s="8">
        <f t="shared" si="38"/>
        <v>0</v>
      </c>
      <c r="W48" s="8">
        <f t="shared" si="39"/>
        <v>0.78349747599999997</v>
      </c>
      <c r="X48" s="38">
        <f t="shared" si="40"/>
        <v>0.78349747599999997</v>
      </c>
      <c r="Y48" s="8">
        <f t="shared" si="41"/>
        <v>0</v>
      </c>
      <c r="Z48" s="8">
        <f t="shared" si="42"/>
        <v>153.655</v>
      </c>
      <c r="AA48" s="38">
        <f t="shared" si="43"/>
        <v>153.655</v>
      </c>
      <c r="AB48" s="39">
        <f t="shared" si="44"/>
        <v>-0.39310556397450441</v>
      </c>
      <c r="AC48" s="38">
        <f t="shared" si="45"/>
        <v>0.12107541976038456</v>
      </c>
      <c r="AD48" s="39">
        <f t="shared" si="46"/>
        <v>1.3215251108609696</v>
      </c>
      <c r="AE48" s="38">
        <f t="shared" si="47"/>
        <v>0</v>
      </c>
      <c r="AF48" s="39">
        <f t="shared" si="48"/>
        <v>1.3215251108609696</v>
      </c>
      <c r="AG48" s="82">
        <f t="shared" si="49"/>
        <v>144.04623708384568</v>
      </c>
      <c r="AH48" s="82">
        <f t="shared" ref="AH48" si="206">IF(I48=A$7,0,IF(I48=90,3.571,IF(I48=89,3.559,IF(I48=88,3.54,IF(I48=87,3.508,IF(I48=86,3.458,IF(I48=85,3.386,IF(I48=84,3.288,0))))))))</f>
        <v>0</v>
      </c>
      <c r="AI48" s="82">
        <f t="shared" ref="AI48" si="207">IF(I48=A$7,0,IF(I48=83,3.166,IF(I48=82,3.018,IF(I48=81,2.849,IF(I48=80,2.669,IF(I48=79,2.5,IF(I48=78,2.358,IF(I48=77,2.251,0))))))))</f>
        <v>0</v>
      </c>
      <c r="AJ48" s="82">
        <f t="shared" ref="AJ48" si="208">IF(I48=A$7,0,IF(I48=76,2.184,IF(I48=75,2.142,IF(I48=74,2.113,IF(I48=73,2.087,IF(I48=72,2.053,IF(I48=71,2.002,IF(I48=70,1.933,0))))))))</f>
        <v>0</v>
      </c>
      <c r="AK48" s="82">
        <f t="shared" ref="AK48" si="209">IF(I48=A$7,0,IF(I48=69,1.856,IF(I48=68,1.782,IF(I48=67,1.719,IF(I48=66,1.671,IF(I48=65,1.636,IF(I48=64,1.608,IF(I48=63,1.584,0))))))))</f>
        <v>0</v>
      </c>
      <c r="AL48" s="82">
        <f t="shared" ref="AL48" si="210">IF(I48=A$7,0,IF(I48=62,1.561,IF(I48=61,1.536,IF(I48=60,1.509,IF(I48=59,1.48,IF(I48=58,1.449,IF(I48=57,1.417,IF(I48=56,1.384,0))))))))</f>
        <v>0</v>
      </c>
      <c r="AM48" s="82">
        <f t="shared" ref="AM48" si="211">IF(I48=A$7,0,IF(I48=55,1.35,IF(I48=54,1.319,IF(I48=53,1.293,IF(I48=52,1.271,IF(I48=51,1.255,IF(I48=50,1.243,IF(I48=49,1.234,0))))))))</f>
        <v>0</v>
      </c>
      <c r="AN48" s="82">
        <f t="shared" ref="AN48" si="212">IF(I48=A$7,0,IF(I48=48,1.226,IF(I48=47,1.217,IF(I48=46,1.207,IF(I48=45,1.195,IF(I48=44,1.183,IF(I48=43,1.17,IF(I48=42,1.158,0))))))))</f>
        <v>0</v>
      </c>
      <c r="AO48" s="82">
        <f t="shared" ref="AO48" si="213">IF(I48=A$7,0,IF(I48=41,1.147,IF(I48=40,1.136,IF(I48=39,1.125,IF(I48=38,1.113,IF(I48=37,1.1,IF(I48=36,1.087,IF(I48=35,1.072,0))))))))</f>
        <v>0</v>
      </c>
      <c r="AP48" s="82">
        <f t="shared" ref="AP48" si="214">IF(I48=A$7,0,IF(I48=36,1.087,IF(I48=35,1.072,0)))</f>
        <v>0</v>
      </c>
      <c r="AQ48" s="82">
        <f t="shared" ref="AQ48" si="215">IF(I48=A$7,0,MAX(AH48:AP48))</f>
        <v>0</v>
      </c>
      <c r="AR48" s="83" t="str">
        <f t="shared" si="34"/>
        <v/>
      </c>
      <c r="AS48" s="84" t="str">
        <f t="shared" si="35"/>
        <v>W60</v>
      </c>
      <c r="AT48" s="85" t="str">
        <f t="shared" si="60"/>
        <v/>
      </c>
      <c r="AU48" s="82" t="str">
        <f t="shared" si="61"/>
        <v>M60</v>
      </c>
      <c r="AV48" s="82" t="str">
        <f t="shared" si="62"/>
        <v xml:space="preserve"> </v>
      </c>
    </row>
    <row r="49" spans="1:48" s="36" customFormat="1" ht="12.75" customHeight="1">
      <c r="A49" s="111">
        <v>54</v>
      </c>
      <c r="B49" s="104" t="s">
        <v>50</v>
      </c>
      <c r="C49" s="103">
        <v>1057926</v>
      </c>
      <c r="D49" s="8" t="str">
        <f t="shared" si="63"/>
        <v>W35</v>
      </c>
      <c r="E49" s="8">
        <v>71</v>
      </c>
      <c r="F49" s="33" t="s">
        <v>128</v>
      </c>
      <c r="G49" s="33" t="s">
        <v>129</v>
      </c>
      <c r="H49" s="8">
        <v>1983</v>
      </c>
      <c r="I49" s="8">
        <f t="shared" si="64"/>
        <v>39</v>
      </c>
      <c r="J49" s="96" t="s">
        <v>58</v>
      </c>
      <c r="K49" s="8">
        <v>70.7</v>
      </c>
      <c r="L49" s="8">
        <v>45</v>
      </c>
      <c r="M49" s="8">
        <v>48</v>
      </c>
      <c r="N49" s="8">
        <v>-51</v>
      </c>
      <c r="O49" s="101">
        <f t="shared" si="36"/>
        <v>48</v>
      </c>
      <c r="P49" s="8">
        <v>59</v>
      </c>
      <c r="Q49" s="8">
        <v>63</v>
      </c>
      <c r="R49" s="8">
        <v>66</v>
      </c>
      <c r="S49" s="101">
        <f t="shared" si="37"/>
        <v>66</v>
      </c>
      <c r="T49" s="8">
        <f t="shared" si="65"/>
        <v>114</v>
      </c>
      <c r="U49" s="8">
        <v>3</v>
      </c>
      <c r="V49" s="8">
        <f t="shared" si="38"/>
        <v>0</v>
      </c>
      <c r="W49" s="8">
        <f t="shared" si="39"/>
        <v>0.78349747599999997</v>
      </c>
      <c r="X49" s="38">
        <f t="shared" si="40"/>
        <v>0.78349747599999997</v>
      </c>
      <c r="Y49" s="8">
        <f t="shared" si="41"/>
        <v>0</v>
      </c>
      <c r="Z49" s="8">
        <f t="shared" si="42"/>
        <v>153.655</v>
      </c>
      <c r="AA49" s="38">
        <f t="shared" si="43"/>
        <v>153.655</v>
      </c>
      <c r="AB49" s="39">
        <f t="shared" si="44"/>
        <v>-0.33712728315526852</v>
      </c>
      <c r="AC49" s="38">
        <f t="shared" si="45"/>
        <v>8.9048252890107871E-2</v>
      </c>
      <c r="AD49" s="39">
        <f t="shared" si="46"/>
        <v>1.2275756150711701</v>
      </c>
      <c r="AE49" s="38">
        <f t="shared" si="47"/>
        <v>0</v>
      </c>
      <c r="AF49" s="39">
        <f t="shared" si="48"/>
        <v>1.2275756150711701</v>
      </c>
      <c r="AG49" s="82">
        <f t="shared" si="49"/>
        <v>139.94362011811339</v>
      </c>
      <c r="AH49" s="82">
        <f t="shared" ref="AH49:AH51" si="216">IF(I49=A$10,0,IF(I49=90,3.571,IF(I49=89,3.559,IF(I49=88,3.54,IF(I49=87,3.508,IF(I49=86,3.458,IF(I49=85,3.386,IF(I49=84,3.288,0))))))))</f>
        <v>0</v>
      </c>
      <c r="AI49" s="82">
        <f t="shared" ref="AI49:AI51" si="217">IF(I49=A$10,0,IF(I49=83,3.166,IF(I49=82,3.018,IF(I49=81,2.849,IF(I49=80,2.669,IF(I49=79,2.5,IF(I49=78,2.358,IF(I49=77,2.251,0))))))))</f>
        <v>0</v>
      </c>
      <c r="AJ49" s="82">
        <f t="shared" ref="AJ49:AJ51" si="218">IF(I49=A$10,0,IF(I49=76,2.184,IF(I49=75,2.142,IF(I49=74,2.113,IF(I49=73,2.087,IF(I49=72,2.053,IF(I49=71,2.002,IF(I49=70,1.933,0))))))))</f>
        <v>0</v>
      </c>
      <c r="AK49" s="82">
        <f t="shared" ref="AK49:AK51" si="219">IF(I49=A$10,0,IF(I49=69,1.856,IF(I49=68,1.782,IF(I49=67,1.719,IF(I49=66,1.671,IF(I49=65,1.636,IF(I49=64,1.608,IF(I49=63,1.584,0))))))))</f>
        <v>0</v>
      </c>
      <c r="AL49" s="82">
        <f t="shared" ref="AL49:AL51" si="220">IF(I49=A$10,0,IF(I49=62,1.561,IF(I49=61,1.536,IF(I49=60,1.509,IF(I49=59,1.48,IF(I49=58,1.449,IF(I49=57,1.417,IF(I49=56,1.384,0))))))))</f>
        <v>0</v>
      </c>
      <c r="AM49" s="82">
        <f t="shared" ref="AM49:AM51" si="221">IF(I49=A$10,0,IF(I49=55,1.35,IF(I49=54,1.319,IF(I49=53,1.293,IF(I49=52,1.271,IF(I49=51,1.255,IF(I49=50,1.243,IF(I49=49,1.234,0))))))))</f>
        <v>0</v>
      </c>
      <c r="AN49" s="82">
        <f t="shared" ref="AN49:AN51" si="222">IF(I49=A$10,0,IF(I49=48,1.226,IF(I49=47,1.217,IF(I49=46,1.207,IF(I49=45,1.195,IF(I49=44,1.183,IF(I49=43,1.17,IF(I49=42,1.158,0))))))))</f>
        <v>0</v>
      </c>
      <c r="AO49" s="82">
        <f t="shared" ref="AO49:AO51" si="223">IF(I49=A$10,0,IF(I49=41,1.147,IF(I49=40,1.136,IF(I49=39,1.125,IF(I49=38,1.113,IF(I49=37,1.1,IF(I49=36,1.087,IF(I49=35,1.072,0))))))))</f>
        <v>1.125</v>
      </c>
      <c r="AP49" s="82">
        <f t="shared" ref="AP49:AP51" si="224">IF(I49=A$10,0,IF(I49=36,1.087,IF(I49=35,1.072,0)))</f>
        <v>0</v>
      </c>
      <c r="AQ49" s="82">
        <f t="shared" ref="AQ49:AQ51" si="225">IF(I49=A$10,0,MAX(AH49:AP49))</f>
        <v>1.125</v>
      </c>
      <c r="AR49" s="83" t="str">
        <f t="shared" si="34"/>
        <v>W35</v>
      </c>
      <c r="AS49" s="84" t="str">
        <f t="shared" si="35"/>
        <v>W60</v>
      </c>
      <c r="AT49" s="85" t="str">
        <f t="shared" si="60"/>
        <v>M35</v>
      </c>
      <c r="AU49" s="82" t="str">
        <f t="shared" si="61"/>
        <v>M60</v>
      </c>
      <c r="AV49" s="82">
        <f t="shared" si="62"/>
        <v>157.43657263287756</v>
      </c>
    </row>
    <row r="50" spans="1:48" s="36" customFormat="1" ht="12.75" customHeight="1">
      <c r="A50" s="111">
        <v>3</v>
      </c>
      <c r="B50" s="104" t="s">
        <v>50</v>
      </c>
      <c r="C50" s="103">
        <v>1059707</v>
      </c>
      <c r="D50" s="8" t="str">
        <f t="shared" si="63"/>
        <v>W40</v>
      </c>
      <c r="E50" s="8">
        <v>76</v>
      </c>
      <c r="F50" s="33" t="s">
        <v>130</v>
      </c>
      <c r="G50" s="33" t="s">
        <v>131</v>
      </c>
      <c r="H50" s="8">
        <v>1981</v>
      </c>
      <c r="I50" s="8">
        <f t="shared" si="64"/>
        <v>41</v>
      </c>
      <c r="J50" s="96" t="s">
        <v>61</v>
      </c>
      <c r="K50" s="8">
        <v>71.8</v>
      </c>
      <c r="L50" s="8">
        <v>38</v>
      </c>
      <c r="M50" s="8">
        <v>39</v>
      </c>
      <c r="N50" s="8">
        <v>44</v>
      </c>
      <c r="O50" s="101">
        <f t="shared" si="36"/>
        <v>44</v>
      </c>
      <c r="P50" s="8">
        <v>55</v>
      </c>
      <c r="Q50" s="8">
        <v>59</v>
      </c>
      <c r="R50" s="8">
        <v>62</v>
      </c>
      <c r="S50" s="101">
        <f t="shared" si="37"/>
        <v>62</v>
      </c>
      <c r="T50" s="8">
        <f t="shared" si="65"/>
        <v>106</v>
      </c>
      <c r="U50" s="8">
        <v>3</v>
      </c>
      <c r="V50" s="8">
        <f t="shared" si="38"/>
        <v>0</v>
      </c>
      <c r="W50" s="8">
        <f t="shared" si="39"/>
        <v>0.78349747599999997</v>
      </c>
      <c r="X50" s="38">
        <f t="shared" si="40"/>
        <v>0.78349747599999997</v>
      </c>
      <c r="Y50" s="8">
        <f t="shared" si="41"/>
        <v>0</v>
      </c>
      <c r="Z50" s="8">
        <f t="shared" si="42"/>
        <v>153.655</v>
      </c>
      <c r="AA50" s="38">
        <f t="shared" si="43"/>
        <v>153.655</v>
      </c>
      <c r="AB50" s="39">
        <f t="shared" si="44"/>
        <v>-0.33042225270986764</v>
      </c>
      <c r="AC50" s="38">
        <f t="shared" si="45"/>
        <v>8.5541365227318686E-2</v>
      </c>
      <c r="AD50" s="39">
        <f t="shared" si="46"/>
        <v>1.2177029698228763</v>
      </c>
      <c r="AE50" s="38">
        <f t="shared" si="47"/>
        <v>0</v>
      </c>
      <c r="AF50" s="39">
        <f t="shared" si="48"/>
        <v>1.2177029698228763</v>
      </c>
      <c r="AG50" s="82">
        <f t="shared" si="49"/>
        <v>129.07651480122487</v>
      </c>
      <c r="AH50" s="82">
        <f t="shared" si="216"/>
        <v>0</v>
      </c>
      <c r="AI50" s="82">
        <f t="shared" si="217"/>
        <v>0</v>
      </c>
      <c r="AJ50" s="82">
        <f t="shared" si="218"/>
        <v>0</v>
      </c>
      <c r="AK50" s="82">
        <f t="shared" si="219"/>
        <v>0</v>
      </c>
      <c r="AL50" s="82">
        <f t="shared" si="220"/>
        <v>0</v>
      </c>
      <c r="AM50" s="82">
        <f t="shared" si="221"/>
        <v>0</v>
      </c>
      <c r="AN50" s="82">
        <f t="shared" si="222"/>
        <v>0</v>
      </c>
      <c r="AO50" s="82">
        <f t="shared" si="223"/>
        <v>1.147</v>
      </c>
      <c r="AP50" s="82">
        <f t="shared" si="224"/>
        <v>0</v>
      </c>
      <c r="AQ50" s="82">
        <f t="shared" si="225"/>
        <v>1.147</v>
      </c>
      <c r="AR50" s="83" t="str">
        <f t="shared" si="34"/>
        <v>W40</v>
      </c>
      <c r="AS50" s="84" t="str">
        <f t="shared" si="35"/>
        <v>W60</v>
      </c>
      <c r="AT50" s="85" t="str">
        <f t="shared" si="60"/>
        <v>M40</v>
      </c>
      <c r="AU50" s="82" t="str">
        <f t="shared" si="61"/>
        <v>M60</v>
      </c>
      <c r="AV50" s="82">
        <f t="shared" si="62"/>
        <v>148.05076247700492</v>
      </c>
    </row>
    <row r="51" spans="1:48" s="36" customFormat="1" ht="12.75" customHeight="1">
      <c r="A51" s="111">
        <v>28</v>
      </c>
      <c r="B51" s="104" t="s">
        <v>50</v>
      </c>
      <c r="C51" s="103">
        <v>1038653</v>
      </c>
      <c r="D51" s="8" t="str">
        <f t="shared" si="63"/>
        <v/>
      </c>
      <c r="E51" s="8">
        <v>76</v>
      </c>
      <c r="F51" s="33" t="s">
        <v>132</v>
      </c>
      <c r="G51" s="33" t="s">
        <v>133</v>
      </c>
      <c r="H51" s="8">
        <v>1997</v>
      </c>
      <c r="I51" s="8">
        <f t="shared" si="64"/>
        <v>25</v>
      </c>
      <c r="J51" s="96" t="s">
        <v>66</v>
      </c>
      <c r="K51" s="8">
        <v>73.2</v>
      </c>
      <c r="L51" s="8">
        <v>68</v>
      </c>
      <c r="M51" s="8">
        <v>71</v>
      </c>
      <c r="N51" s="8">
        <v>74</v>
      </c>
      <c r="O51" s="101">
        <f t="shared" si="36"/>
        <v>74</v>
      </c>
      <c r="P51" s="8">
        <v>84</v>
      </c>
      <c r="Q51" s="8">
        <v>88</v>
      </c>
      <c r="R51" s="8">
        <v>-90</v>
      </c>
      <c r="S51" s="101">
        <f t="shared" si="37"/>
        <v>88</v>
      </c>
      <c r="T51" s="8">
        <f t="shared" si="65"/>
        <v>162</v>
      </c>
      <c r="U51" s="8">
        <v>1</v>
      </c>
      <c r="V51" s="8">
        <f t="shared" si="38"/>
        <v>0</v>
      </c>
      <c r="W51" s="8">
        <f t="shared" si="39"/>
        <v>0.78349747599999997</v>
      </c>
      <c r="X51" s="38">
        <f t="shared" si="40"/>
        <v>0.78349747599999997</v>
      </c>
      <c r="Y51" s="8">
        <f t="shared" si="41"/>
        <v>0</v>
      </c>
      <c r="Z51" s="8">
        <f t="shared" si="42"/>
        <v>153.655</v>
      </c>
      <c r="AA51" s="38">
        <f t="shared" si="43"/>
        <v>153.655</v>
      </c>
      <c r="AB51" s="39">
        <f t="shared" si="44"/>
        <v>-0.32203561589377611</v>
      </c>
      <c r="AC51" s="38">
        <f t="shared" si="45"/>
        <v>8.1254124091538302E-2</v>
      </c>
      <c r="AD51" s="39">
        <f t="shared" si="46"/>
        <v>1.2057412642650054</v>
      </c>
      <c r="AE51" s="38">
        <f t="shared" si="47"/>
        <v>0</v>
      </c>
      <c r="AF51" s="39">
        <f t="shared" si="48"/>
        <v>1.2057412642650054</v>
      </c>
      <c r="AG51" s="82">
        <f t="shared" si="49"/>
        <v>195.33008481093088</v>
      </c>
      <c r="AH51" s="82">
        <f t="shared" si="216"/>
        <v>0</v>
      </c>
      <c r="AI51" s="82">
        <f t="shared" si="217"/>
        <v>0</v>
      </c>
      <c r="AJ51" s="82">
        <f t="shared" si="218"/>
        <v>0</v>
      </c>
      <c r="AK51" s="82">
        <f t="shared" si="219"/>
        <v>0</v>
      </c>
      <c r="AL51" s="82">
        <f t="shared" si="220"/>
        <v>0</v>
      </c>
      <c r="AM51" s="82">
        <f t="shared" si="221"/>
        <v>0</v>
      </c>
      <c r="AN51" s="82">
        <f t="shared" si="222"/>
        <v>0</v>
      </c>
      <c r="AO51" s="82">
        <f t="shared" si="223"/>
        <v>0</v>
      </c>
      <c r="AP51" s="82">
        <f t="shared" si="224"/>
        <v>0</v>
      </c>
      <c r="AQ51" s="82">
        <f t="shared" si="225"/>
        <v>0</v>
      </c>
      <c r="AR51" s="83" t="str">
        <f t="shared" si="34"/>
        <v/>
      </c>
      <c r="AS51" s="84" t="str">
        <f t="shared" si="35"/>
        <v>W60</v>
      </c>
      <c r="AT51" s="85" t="str">
        <f t="shared" si="60"/>
        <v/>
      </c>
      <c r="AU51" s="82" t="str">
        <f t="shared" si="61"/>
        <v>M60</v>
      </c>
      <c r="AV51" s="82" t="str">
        <f t="shared" si="62"/>
        <v xml:space="preserve"> </v>
      </c>
    </row>
    <row r="52" spans="1:48" s="36" customFormat="1" ht="12.75" customHeight="1">
      <c r="A52" s="111">
        <v>10</v>
      </c>
      <c r="B52" s="104" t="s">
        <v>50</v>
      </c>
      <c r="C52" s="103">
        <v>1047742</v>
      </c>
      <c r="D52" s="8" t="str">
        <f t="shared" si="63"/>
        <v/>
      </c>
      <c r="E52" s="8">
        <v>76</v>
      </c>
      <c r="F52" s="33" t="s">
        <v>139</v>
      </c>
      <c r="G52" s="33" t="s">
        <v>140</v>
      </c>
      <c r="H52" s="8">
        <v>1990</v>
      </c>
      <c r="I52" s="8">
        <f t="shared" si="64"/>
        <v>32</v>
      </c>
      <c r="J52" s="96" t="s">
        <v>113</v>
      </c>
      <c r="K52" s="8">
        <v>74.55</v>
      </c>
      <c r="L52" s="8">
        <v>55</v>
      </c>
      <c r="M52" s="8">
        <v>-60</v>
      </c>
      <c r="N52" s="8">
        <v>62</v>
      </c>
      <c r="O52" s="101">
        <f t="shared" si="36"/>
        <v>62</v>
      </c>
      <c r="P52" s="8">
        <v>85</v>
      </c>
      <c r="Q52" s="8">
        <v>90</v>
      </c>
      <c r="R52" s="8">
        <v>94</v>
      </c>
      <c r="S52" s="101">
        <f t="shared" si="37"/>
        <v>94</v>
      </c>
      <c r="T52" s="8">
        <f t="shared" si="65"/>
        <v>156</v>
      </c>
      <c r="U52" s="8">
        <v>2</v>
      </c>
      <c r="V52" s="8">
        <f t="shared" si="38"/>
        <v>0</v>
      </c>
      <c r="W52" s="8">
        <f t="shared" si="39"/>
        <v>0.78349747599999997</v>
      </c>
      <c r="X52" s="38">
        <f t="shared" si="40"/>
        <v>0.78349747599999997</v>
      </c>
      <c r="Y52" s="8">
        <f t="shared" si="41"/>
        <v>0</v>
      </c>
      <c r="Z52" s="8">
        <f t="shared" si="42"/>
        <v>153.655</v>
      </c>
      <c r="AA52" s="38">
        <f t="shared" si="43"/>
        <v>153.655</v>
      </c>
      <c r="AB52" s="39">
        <f t="shared" si="44"/>
        <v>-0.31409904916315462</v>
      </c>
      <c r="AC52" s="38">
        <f t="shared" si="45"/>
        <v>7.7298460625523674E-2</v>
      </c>
      <c r="AD52" s="39">
        <f t="shared" si="46"/>
        <v>1.1948089321047706</v>
      </c>
      <c r="AE52" s="38">
        <f t="shared" si="47"/>
        <v>0</v>
      </c>
      <c r="AF52" s="39">
        <f t="shared" si="48"/>
        <v>1.1948089321047706</v>
      </c>
      <c r="AG52" s="82">
        <f t="shared" si="49"/>
        <v>186.3901934083442</v>
      </c>
      <c r="AH52" s="82">
        <f t="shared" ref="AH52" si="226">IF(I52=A$10,0,IF(I52=90,3.571,IF(I52=89,3.559,IF(I52=88,3.54,IF(I52=87,3.508,IF(I52=86,3.458,IF(I52=85,3.386,IF(I52=84,3.288,0))))))))</f>
        <v>0</v>
      </c>
      <c r="AI52" s="82">
        <f t="shared" ref="AI52" si="227">IF(I52=A$10,0,IF(I52=83,3.166,IF(I52=82,3.018,IF(I52=81,2.849,IF(I52=80,2.669,IF(I52=79,2.5,IF(I52=78,2.358,IF(I52=77,2.251,0))))))))</f>
        <v>0</v>
      </c>
      <c r="AJ52" s="82">
        <f t="shared" ref="AJ52" si="228">IF(I52=A$10,0,IF(I52=76,2.184,IF(I52=75,2.142,IF(I52=74,2.113,IF(I52=73,2.087,IF(I52=72,2.053,IF(I52=71,2.002,IF(I52=70,1.933,0))))))))</f>
        <v>0</v>
      </c>
      <c r="AK52" s="82">
        <f t="shared" ref="AK52" si="229">IF(I52=A$10,0,IF(I52=69,1.856,IF(I52=68,1.782,IF(I52=67,1.719,IF(I52=66,1.671,IF(I52=65,1.636,IF(I52=64,1.608,IF(I52=63,1.584,0))))))))</f>
        <v>0</v>
      </c>
      <c r="AL52" s="82">
        <f t="shared" ref="AL52" si="230">IF(I52=A$10,0,IF(I52=62,1.561,IF(I52=61,1.536,IF(I52=60,1.509,IF(I52=59,1.48,IF(I52=58,1.449,IF(I52=57,1.417,IF(I52=56,1.384,0))))))))</f>
        <v>0</v>
      </c>
      <c r="AM52" s="82">
        <f t="shared" ref="AM52" si="231">IF(I52=A$10,0,IF(I52=55,1.35,IF(I52=54,1.319,IF(I52=53,1.293,IF(I52=52,1.271,IF(I52=51,1.255,IF(I52=50,1.243,IF(I52=49,1.234,0))))))))</f>
        <v>0</v>
      </c>
      <c r="AN52" s="82">
        <f t="shared" ref="AN52" si="232">IF(I52=A$10,0,IF(I52=48,1.226,IF(I52=47,1.217,IF(I52=46,1.207,IF(I52=45,1.195,IF(I52=44,1.183,IF(I52=43,1.17,IF(I52=42,1.158,0))))))))</f>
        <v>0</v>
      </c>
      <c r="AO52" s="82">
        <f t="shared" ref="AO52" si="233">IF(I52=A$10,0,IF(I52=41,1.147,IF(I52=40,1.136,IF(I52=39,1.125,IF(I52=38,1.113,IF(I52=37,1.1,IF(I52=36,1.087,IF(I52=35,1.072,0))))))))</f>
        <v>0</v>
      </c>
      <c r="AP52" s="82">
        <f t="shared" ref="AP52" si="234">IF(I52=A$10,0,IF(I52=36,1.087,IF(I52=35,1.072,0)))</f>
        <v>0</v>
      </c>
      <c r="AQ52" s="82">
        <f t="shared" ref="AQ52" si="235">IF(I52=A$10,0,MAX(AH52:AP52))</f>
        <v>0</v>
      </c>
      <c r="AR52" s="83" t="str">
        <f t="shared" si="34"/>
        <v/>
      </c>
      <c r="AS52" s="84" t="str">
        <f t="shared" si="35"/>
        <v>W60</v>
      </c>
      <c r="AT52" s="85" t="str">
        <f t="shared" si="60"/>
        <v/>
      </c>
      <c r="AU52" s="82" t="str">
        <f t="shared" si="61"/>
        <v>M60</v>
      </c>
      <c r="AV52" s="82" t="str">
        <f t="shared" si="62"/>
        <v xml:space="preserve"> </v>
      </c>
    </row>
    <row r="53" spans="1:48" s="36" customFormat="1" ht="12.75" customHeight="1">
      <c r="A53" s="111">
        <v>36</v>
      </c>
      <c r="B53" s="104" t="s">
        <v>50</v>
      </c>
      <c r="C53" s="103">
        <v>1055901</v>
      </c>
      <c r="D53" s="8" t="str">
        <f>IF(B53="F",AR53,AT53)</f>
        <v/>
      </c>
      <c r="E53" s="8">
        <v>81</v>
      </c>
      <c r="F53" s="33" t="s">
        <v>132</v>
      </c>
      <c r="G53" s="33" t="s">
        <v>138</v>
      </c>
      <c r="H53" s="8">
        <v>2000</v>
      </c>
      <c r="I53" s="8">
        <f>IF(AND(H53&lt;&gt;"",H53&lt;&gt;0),A$10-H53,"")</f>
        <v>22</v>
      </c>
      <c r="J53" s="96"/>
      <c r="K53" s="8">
        <v>78.3</v>
      </c>
      <c r="L53" s="8">
        <v>-50</v>
      </c>
      <c r="M53" s="8">
        <v>-50</v>
      </c>
      <c r="N53" s="8">
        <v>-50</v>
      </c>
      <c r="O53" s="101">
        <v>0</v>
      </c>
      <c r="P53" s="8">
        <v>60</v>
      </c>
      <c r="Q53" s="8">
        <v>65</v>
      </c>
      <c r="R53" s="8">
        <v>-69</v>
      </c>
      <c r="S53" s="101">
        <f>IF(P53&lt;&gt;"",MAX(P53:R53),"")</f>
        <v>65</v>
      </c>
      <c r="T53" s="8">
        <v>0</v>
      </c>
      <c r="U53" s="8"/>
      <c r="V53" s="8">
        <f>IF(B53="M",0.75194503,0)</f>
        <v>0</v>
      </c>
      <c r="W53" s="8">
        <f>IF(B53="F",0.783497476,0)</f>
        <v>0.78349747599999997</v>
      </c>
      <c r="X53" s="38">
        <f>MAX(V53:W53)</f>
        <v>0.78349747599999997</v>
      </c>
      <c r="Y53" s="8">
        <f>IF(B53="M",175.508,0)</f>
        <v>0</v>
      </c>
      <c r="Z53" s="8">
        <f>IF(B53="F",153.655,0)</f>
        <v>153.655</v>
      </c>
      <c r="AA53" s="38">
        <f>MAX(Y53:Z53)</f>
        <v>153.655</v>
      </c>
      <c r="AB53" s="39">
        <f>LOG10(K53/AA53)</f>
        <v>-0.29278493489422458</v>
      </c>
      <c r="AC53" s="38">
        <f>X53*AB53*AB53</f>
        <v>6.7163768317247824E-2</v>
      </c>
      <c r="AD53" s="39">
        <f>POWER(10,AC53)</f>
        <v>1.1672496928355081</v>
      </c>
      <c r="AE53" s="38">
        <f>IF(K53&gt;AA53,1,0)</f>
        <v>0</v>
      </c>
      <c r="AF53" s="39">
        <f>IF(AE53=0,MAX(AD53:AE53),1)</f>
        <v>1.1672496928355081</v>
      </c>
      <c r="AG53" s="82">
        <f>IF(T53&lt;&gt;"",T53*AF53,"")</f>
        <v>0</v>
      </c>
      <c r="AH53" s="82">
        <f>IF(I53=A$10,0,IF(I53=90,3.571,IF(I53=89,3.559,IF(I53=88,3.54,IF(I53=87,3.508,IF(I53=86,3.458,IF(I53=85,3.386,IF(I53=84,3.288,0))))))))</f>
        <v>0</v>
      </c>
      <c r="AI53" s="82">
        <f>IF(I53=A$10,0,IF(I53=83,3.166,IF(I53=82,3.018,IF(I53=81,2.849,IF(I53=80,2.669,IF(I53=79,2.5,IF(I53=78,2.358,IF(I53=77,2.251,0))))))))</f>
        <v>0</v>
      </c>
      <c r="AJ53" s="82">
        <f>IF(I53=A$10,0,IF(I53=76,2.184,IF(I53=75,2.142,IF(I53=74,2.113,IF(I53=73,2.087,IF(I53=72,2.053,IF(I53=71,2.002,IF(I53=70,1.933,0))))))))</f>
        <v>0</v>
      </c>
      <c r="AK53" s="82">
        <f>IF(I53=A$10,0,IF(I53=69,1.856,IF(I53=68,1.782,IF(I53=67,1.719,IF(I53=66,1.671,IF(I53=65,1.636,IF(I53=64,1.608,IF(I53=63,1.584,0))))))))</f>
        <v>0</v>
      </c>
      <c r="AL53" s="82">
        <f>IF(I53=A$10,0,IF(I53=62,1.561,IF(I53=61,1.536,IF(I53=60,1.509,IF(I53=59,1.48,IF(I53=58,1.449,IF(I53=57,1.417,IF(I53=56,1.384,0))))))))</f>
        <v>0</v>
      </c>
      <c r="AM53" s="82">
        <f>IF(I53=A$10,0,IF(I53=55,1.35,IF(I53=54,1.319,IF(I53=53,1.293,IF(I53=52,1.271,IF(I53=51,1.255,IF(I53=50,1.243,IF(I53=49,1.234,0))))))))</f>
        <v>0</v>
      </c>
      <c r="AN53" s="82">
        <f>IF(I53=A$10,0,IF(I53=48,1.226,IF(I53=47,1.217,IF(I53=46,1.207,IF(I53=45,1.195,IF(I53=44,1.183,IF(I53=43,1.17,IF(I53=42,1.158,0))))))))</f>
        <v>0</v>
      </c>
      <c r="AO53" s="82">
        <f>IF(I53=A$10,0,IF(I53=41,1.147,IF(I53=40,1.136,IF(I53=39,1.125,IF(I53=38,1.113,IF(I53=37,1.1,IF(I53=36,1.087,IF(I53=35,1.072,0))))))))</f>
        <v>0</v>
      </c>
      <c r="AP53" s="82">
        <f>IF(I53=A$10,0,IF(I53=36,1.087,IF(I53=35,1.072,0)))</f>
        <v>0</v>
      </c>
      <c r="AQ53" s="82">
        <f>IF(I53=A$10,0,MAX(AH53:AP53))</f>
        <v>0</v>
      </c>
      <c r="AR53" s="83" t="str">
        <f>IF(I53=0,"",IF(I53&lt;12,"Y11-",IF(I53&lt;14,"Y12",IF(I53&lt;16,"Y14",IF(I53&lt;18,"Y16",IF(I53&lt;21,"J",IF(I53&lt;35,"",IF(I53&lt;40,"W35",IF(I53&lt;45,"W40",IF(I53&lt;50,"W45",IF(I53&lt;55,"W50",IF(I53&lt;60,"W55",AS53))))))))))))</f>
        <v/>
      </c>
      <c r="AS53" s="84" t="str">
        <f>IF(I53&lt;65,"W60",IF(I53&lt;70,"W65",IF(I53&lt;75,"W70",IF(I53&lt;80,"W75",IF(I53&lt;85,"W80",IF(I53&lt;90,"W85",""))))))</f>
        <v>W60</v>
      </c>
      <c r="AT53" s="85" t="str">
        <f>IF(I53=0,"",IF(I53&lt;12,"Y11-",IF(I53&lt;14,"Y12",IF(I53&lt;16,"Y14",IF(I53&lt;18,"Y16",IF(I53&lt;21,"J",(IF(I53&lt;35,"",IF(I53&lt;40,"M35",IF(I53&lt;45,"M40",IF(I53&lt;50,"M45",IF(I53&lt;55,"M50",IF(I53&lt;60,"M55",AU53)))))))))))))</f>
        <v/>
      </c>
      <c r="AU53" s="82" t="str">
        <f>IF(I53&lt;65,"M60",IF(I53&lt;70,"M65",IF(I53&lt;75,"M70",IF(I53&lt;80,"M75",IF(I53&lt;85,"M80",IF(I53&lt;90,"M85",""))))))</f>
        <v>M60</v>
      </c>
      <c r="AV53" s="82" t="str">
        <f>IF(AQ53&gt;1,AG53*AQ53," ")</f>
        <v xml:space="preserve"> </v>
      </c>
    </row>
    <row r="54" spans="1:48" s="36" customFormat="1" ht="12.75" customHeight="1">
      <c r="A54" s="111">
        <v>70</v>
      </c>
      <c r="B54" s="104" t="s">
        <v>50</v>
      </c>
      <c r="C54" s="103">
        <v>1044889</v>
      </c>
      <c r="D54" s="8" t="str">
        <f t="shared" si="63"/>
        <v>W55</v>
      </c>
      <c r="E54" s="8">
        <v>87</v>
      </c>
      <c r="F54" s="33" t="s">
        <v>141</v>
      </c>
      <c r="G54" s="33" t="s">
        <v>142</v>
      </c>
      <c r="H54" s="8">
        <v>1965</v>
      </c>
      <c r="I54" s="8">
        <f t="shared" si="64"/>
        <v>57</v>
      </c>
      <c r="J54" s="96" t="s">
        <v>143</v>
      </c>
      <c r="K54" s="8">
        <v>85.35</v>
      </c>
      <c r="L54" s="8">
        <v>37</v>
      </c>
      <c r="M54" s="8">
        <v>39</v>
      </c>
      <c r="N54" s="8">
        <v>41</v>
      </c>
      <c r="O54" s="101">
        <f t="shared" si="36"/>
        <v>41</v>
      </c>
      <c r="P54" s="8">
        <v>48</v>
      </c>
      <c r="Q54" s="8">
        <v>51</v>
      </c>
      <c r="R54" s="8">
        <v>53</v>
      </c>
      <c r="S54" s="101">
        <f t="shared" si="37"/>
        <v>53</v>
      </c>
      <c r="T54" s="8">
        <f t="shared" si="65"/>
        <v>94</v>
      </c>
      <c r="U54" s="117">
        <v>1</v>
      </c>
      <c r="V54" s="8">
        <f t="shared" si="38"/>
        <v>0</v>
      </c>
      <c r="W54" s="8">
        <f t="shared" si="39"/>
        <v>0.78349747599999997</v>
      </c>
      <c r="X54" s="38">
        <f t="shared" si="40"/>
        <v>0.78349747599999997</v>
      </c>
      <c r="Y54" s="8">
        <f t="shared" si="41"/>
        <v>0</v>
      </c>
      <c r="Z54" s="8">
        <f t="shared" si="42"/>
        <v>153.655</v>
      </c>
      <c r="AA54" s="38">
        <f t="shared" si="43"/>
        <v>153.655</v>
      </c>
      <c r="AB54" s="39">
        <f t="shared" si="44"/>
        <v>-0.25534317150141556</v>
      </c>
      <c r="AC54" s="38">
        <f t="shared" si="45"/>
        <v>5.1084141389445101E-2</v>
      </c>
      <c r="AD54" s="39">
        <f t="shared" si="46"/>
        <v>1.1248228790892656</v>
      </c>
      <c r="AE54" s="38">
        <f t="shared" si="47"/>
        <v>0</v>
      </c>
      <c r="AF54" s="39">
        <f t="shared" si="48"/>
        <v>1.1248228790892656</v>
      </c>
      <c r="AG54" s="82">
        <f t="shared" si="49"/>
        <v>105.73335063439096</v>
      </c>
      <c r="AH54" s="82">
        <f t="shared" ref="AH54" si="236">IF(I54=A$7,0,IF(I54=90,3.571,IF(I54=89,3.559,IF(I54=88,3.54,IF(I54=87,3.508,IF(I54=86,3.458,IF(I54=85,3.386,IF(I54=84,3.288,0))))))))</f>
        <v>0</v>
      </c>
      <c r="AI54" s="82">
        <f t="shared" ref="AI54" si="237">IF(I54=A$7,0,IF(I54=83,3.166,IF(I54=82,3.018,IF(I54=81,2.849,IF(I54=80,2.669,IF(I54=79,2.5,IF(I54=78,2.358,IF(I54=77,2.251,0))))))))</f>
        <v>0</v>
      </c>
      <c r="AJ54" s="82">
        <f t="shared" ref="AJ54" si="238">IF(I54=A$7,0,IF(I54=76,2.184,IF(I54=75,2.142,IF(I54=74,2.113,IF(I54=73,2.087,IF(I54=72,2.053,IF(I54=71,2.002,IF(I54=70,1.933,0))))))))</f>
        <v>0</v>
      </c>
      <c r="AK54" s="82">
        <f t="shared" ref="AK54" si="239">IF(I54=A$7,0,IF(I54=69,1.856,IF(I54=68,1.782,IF(I54=67,1.719,IF(I54=66,1.671,IF(I54=65,1.636,IF(I54=64,1.608,IF(I54=63,1.584,0))))))))</f>
        <v>0</v>
      </c>
      <c r="AL54" s="82">
        <f t="shared" ref="AL54" si="240">IF(I54=A$7,0,IF(I54=62,1.561,IF(I54=61,1.536,IF(I54=60,1.509,IF(I54=59,1.48,IF(I54=58,1.449,IF(I54=57,1.417,IF(I54=56,1.384,0))))))))</f>
        <v>1.417</v>
      </c>
      <c r="AM54" s="82">
        <f t="shared" ref="AM54" si="241">IF(I54=A$7,0,IF(I54=55,1.35,IF(I54=54,1.319,IF(I54=53,1.293,IF(I54=52,1.271,IF(I54=51,1.255,IF(I54=50,1.243,IF(I54=49,1.234,0))))))))</f>
        <v>0</v>
      </c>
      <c r="AN54" s="82">
        <f t="shared" ref="AN54" si="242">IF(I54=A$7,0,IF(I54=48,1.226,IF(I54=47,1.217,IF(I54=46,1.207,IF(I54=45,1.195,IF(I54=44,1.183,IF(I54=43,1.17,IF(I54=42,1.158,0))))))))</f>
        <v>0</v>
      </c>
      <c r="AO54" s="82">
        <f t="shared" ref="AO54" si="243">IF(I54=A$7,0,IF(I54=41,1.147,IF(I54=40,1.136,IF(I54=39,1.125,IF(I54=38,1.113,IF(I54=37,1.1,IF(I54=36,1.087,IF(I54=35,1.072,0))))))))</f>
        <v>0</v>
      </c>
      <c r="AP54" s="82">
        <f t="shared" ref="AP54" si="244">IF(I54=A$7,0,IF(I54=36,1.087,IF(I54=35,1.072,0)))</f>
        <v>0</v>
      </c>
      <c r="AQ54" s="82">
        <f t="shared" ref="AQ54" si="245">IF(I54=A$7,0,MAX(AH54:AP54))</f>
        <v>1.417</v>
      </c>
      <c r="AR54" s="83" t="str">
        <f t="shared" si="34"/>
        <v>W55</v>
      </c>
      <c r="AS54" s="84" t="str">
        <f t="shared" si="35"/>
        <v>W60</v>
      </c>
      <c r="AT54" s="85" t="str">
        <f t="shared" si="60"/>
        <v>M55</v>
      </c>
      <c r="AU54" s="82" t="str">
        <f t="shared" si="61"/>
        <v>M60</v>
      </c>
      <c r="AV54" s="82">
        <f t="shared" si="62"/>
        <v>149.824157848932</v>
      </c>
    </row>
    <row r="55" spans="1:48" s="36" customFormat="1" ht="12.75" customHeight="1">
      <c r="A55" s="111">
        <v>21</v>
      </c>
      <c r="B55" s="104" t="s">
        <v>50</v>
      </c>
      <c r="C55" s="103">
        <v>1042683</v>
      </c>
      <c r="D55" s="8" t="str">
        <f t="shared" si="63"/>
        <v/>
      </c>
      <c r="E55" s="8" t="s">
        <v>137</v>
      </c>
      <c r="F55" s="33" t="s">
        <v>144</v>
      </c>
      <c r="G55" s="33" t="s">
        <v>145</v>
      </c>
      <c r="H55" s="8">
        <v>1993</v>
      </c>
      <c r="I55" s="8">
        <f t="shared" si="64"/>
        <v>29</v>
      </c>
      <c r="J55" s="96" t="s">
        <v>146</v>
      </c>
      <c r="K55" s="8">
        <v>105.9</v>
      </c>
      <c r="L55" s="8">
        <v>70</v>
      </c>
      <c r="M55" s="8">
        <v>74</v>
      </c>
      <c r="N55" s="8">
        <v>76</v>
      </c>
      <c r="O55" s="101">
        <f t="shared" si="36"/>
        <v>76</v>
      </c>
      <c r="P55" s="8">
        <v>96</v>
      </c>
      <c r="Q55" s="8">
        <v>99</v>
      </c>
      <c r="R55" s="8">
        <v>103</v>
      </c>
      <c r="S55" s="101">
        <f t="shared" si="37"/>
        <v>103</v>
      </c>
      <c r="T55" s="8">
        <f t="shared" si="65"/>
        <v>179</v>
      </c>
      <c r="U55" s="8">
        <v>1</v>
      </c>
      <c r="V55" s="8">
        <f t="shared" si="38"/>
        <v>0</v>
      </c>
      <c r="W55" s="8">
        <f t="shared" si="39"/>
        <v>0.78349747599999997</v>
      </c>
      <c r="X55" s="38">
        <f t="shared" si="40"/>
        <v>0.78349747599999997</v>
      </c>
      <c r="Y55" s="8">
        <f t="shared" si="41"/>
        <v>0</v>
      </c>
      <c r="Z55" s="8">
        <f t="shared" si="42"/>
        <v>153.655</v>
      </c>
      <c r="AA55" s="38">
        <f t="shared" si="43"/>
        <v>153.655</v>
      </c>
      <c r="AB55" s="39">
        <f t="shared" si="44"/>
        <v>-0.16165073684468295</v>
      </c>
      <c r="AC55" s="38">
        <f t="shared" si="45"/>
        <v>2.0473541771478209E-2</v>
      </c>
      <c r="AD55" s="39">
        <f t="shared" si="46"/>
        <v>1.048270928535957</v>
      </c>
      <c r="AE55" s="38">
        <f t="shared" si="47"/>
        <v>0</v>
      </c>
      <c r="AF55" s="39">
        <f t="shared" si="48"/>
        <v>1.048270928535957</v>
      </c>
      <c r="AG55" s="82">
        <f t="shared" si="49"/>
        <v>187.64049620793631</v>
      </c>
      <c r="AH55" s="82">
        <f t="shared" ref="AH55" si="246">IF(I55=A$10,0,IF(I55=90,3.571,IF(I55=89,3.559,IF(I55=88,3.54,IF(I55=87,3.508,IF(I55=86,3.458,IF(I55=85,3.386,IF(I55=84,3.288,0))))))))</f>
        <v>0</v>
      </c>
      <c r="AI55" s="82">
        <f t="shared" ref="AI55" si="247">IF(I55=A$10,0,IF(I55=83,3.166,IF(I55=82,3.018,IF(I55=81,2.849,IF(I55=80,2.669,IF(I55=79,2.5,IF(I55=78,2.358,IF(I55=77,2.251,0))))))))</f>
        <v>0</v>
      </c>
      <c r="AJ55" s="82">
        <f t="shared" ref="AJ55" si="248">IF(I55=A$10,0,IF(I55=76,2.184,IF(I55=75,2.142,IF(I55=74,2.113,IF(I55=73,2.087,IF(I55=72,2.053,IF(I55=71,2.002,IF(I55=70,1.933,0))))))))</f>
        <v>0</v>
      </c>
      <c r="AK55" s="82">
        <f t="shared" ref="AK55" si="249">IF(I55=A$10,0,IF(I55=69,1.856,IF(I55=68,1.782,IF(I55=67,1.719,IF(I55=66,1.671,IF(I55=65,1.636,IF(I55=64,1.608,IF(I55=63,1.584,0))))))))</f>
        <v>0</v>
      </c>
      <c r="AL55" s="82">
        <f t="shared" ref="AL55" si="250">IF(I55=A$10,0,IF(I55=62,1.561,IF(I55=61,1.536,IF(I55=60,1.509,IF(I55=59,1.48,IF(I55=58,1.449,IF(I55=57,1.417,IF(I55=56,1.384,0))))))))</f>
        <v>0</v>
      </c>
      <c r="AM55" s="82">
        <f t="shared" ref="AM55" si="251">IF(I55=A$10,0,IF(I55=55,1.35,IF(I55=54,1.319,IF(I55=53,1.293,IF(I55=52,1.271,IF(I55=51,1.255,IF(I55=50,1.243,IF(I55=49,1.234,0))))))))</f>
        <v>0</v>
      </c>
      <c r="AN55" s="82">
        <f t="shared" ref="AN55" si="252">IF(I55=A$10,0,IF(I55=48,1.226,IF(I55=47,1.217,IF(I55=46,1.207,IF(I55=45,1.195,IF(I55=44,1.183,IF(I55=43,1.17,IF(I55=42,1.158,0))))))))</f>
        <v>0</v>
      </c>
      <c r="AO55" s="82">
        <f t="shared" ref="AO55" si="253">IF(I55=A$10,0,IF(I55=41,1.147,IF(I55=40,1.136,IF(I55=39,1.125,IF(I55=38,1.113,IF(I55=37,1.1,IF(I55=36,1.087,IF(I55=35,1.072,0))))))))</f>
        <v>0</v>
      </c>
      <c r="AP55" s="82">
        <f t="shared" ref="AP55" si="254">IF(I55=A$10,0,IF(I55=36,1.087,IF(I55=35,1.072,0)))</f>
        <v>0</v>
      </c>
      <c r="AQ55" s="82">
        <f t="shared" ref="AQ55" si="255">IF(I55=A$10,0,MAX(AH55:AP55))</f>
        <v>0</v>
      </c>
      <c r="AR55" s="83" t="str">
        <f t="shared" si="34"/>
        <v/>
      </c>
      <c r="AS55" s="84" t="str">
        <f t="shared" si="35"/>
        <v>W60</v>
      </c>
      <c r="AT55" s="85" t="str">
        <f t="shared" si="60"/>
        <v/>
      </c>
      <c r="AU55" s="82" t="str">
        <f t="shared" si="61"/>
        <v>M60</v>
      </c>
      <c r="AV55" s="82" t="str">
        <f t="shared" si="62"/>
        <v xml:space="preserve"> </v>
      </c>
    </row>
    <row r="56" spans="1:48" s="36" customFormat="1" ht="12.75" customHeight="1">
      <c r="A56" s="111">
        <v>48</v>
      </c>
      <c r="B56" s="104" t="s">
        <v>51</v>
      </c>
      <c r="C56" s="103">
        <v>140642</v>
      </c>
      <c r="D56" s="8" t="str">
        <f t="shared" si="63"/>
        <v>M35</v>
      </c>
      <c r="E56" s="8">
        <v>81</v>
      </c>
      <c r="F56" s="33" t="s">
        <v>147</v>
      </c>
      <c r="G56" s="33" t="s">
        <v>148</v>
      </c>
      <c r="H56" s="8">
        <v>1987</v>
      </c>
      <c r="I56" s="8">
        <f t="shared" si="64"/>
        <v>35</v>
      </c>
      <c r="J56" s="96" t="s">
        <v>58</v>
      </c>
      <c r="K56" s="8">
        <v>78.55</v>
      </c>
      <c r="L56" s="8">
        <v>83</v>
      </c>
      <c r="M56" s="8">
        <v>86</v>
      </c>
      <c r="N56" s="8">
        <v>-91</v>
      </c>
      <c r="O56" s="101">
        <f t="shared" si="36"/>
        <v>86</v>
      </c>
      <c r="P56" s="8">
        <v>-106</v>
      </c>
      <c r="Q56" s="8">
        <v>-107</v>
      </c>
      <c r="R56" s="8">
        <v>-107</v>
      </c>
      <c r="S56" s="101">
        <f t="shared" si="37"/>
        <v>-106</v>
      </c>
      <c r="T56" s="8">
        <v>0</v>
      </c>
      <c r="U56" s="8"/>
      <c r="V56" s="8">
        <f t="shared" si="38"/>
        <v>0.75194503000000001</v>
      </c>
      <c r="W56" s="8">
        <f t="shared" si="39"/>
        <v>0</v>
      </c>
      <c r="X56" s="38">
        <f t="shared" si="40"/>
        <v>0.75194503000000001</v>
      </c>
      <c r="Y56" s="8">
        <f t="shared" si="41"/>
        <v>175.50800000000001</v>
      </c>
      <c r="Z56" s="8">
        <f t="shared" si="42"/>
        <v>0</v>
      </c>
      <c r="AA56" s="38">
        <f t="shared" si="43"/>
        <v>175.50800000000001</v>
      </c>
      <c r="AB56" s="39">
        <f t="shared" si="44"/>
        <v>-0.34915072787411305</v>
      </c>
      <c r="AC56" s="38">
        <f t="shared" si="45"/>
        <v>9.1666784357311556E-2</v>
      </c>
      <c r="AD56" s="39">
        <f t="shared" si="46"/>
        <v>1.2349995073634208</v>
      </c>
      <c r="AE56" s="38">
        <f t="shared" si="47"/>
        <v>0</v>
      </c>
      <c r="AF56" s="39">
        <f t="shared" si="48"/>
        <v>1.2349995073634208</v>
      </c>
      <c r="AG56" s="82">
        <f t="shared" si="49"/>
        <v>0</v>
      </c>
      <c r="AH56" s="82">
        <f t="shared" ref="AH56:AH58" si="256">IF(I56=A$10,0,IF(I56=90,3.571,IF(I56=89,3.559,IF(I56=88,3.54,IF(I56=87,3.508,IF(I56=86,3.458,IF(I56=85,3.386,IF(I56=84,3.288,0))))))))</f>
        <v>0</v>
      </c>
      <c r="AI56" s="82">
        <f t="shared" ref="AI56:AI58" si="257">IF(I56=A$10,0,IF(I56=83,3.166,IF(I56=82,3.018,IF(I56=81,2.849,IF(I56=80,2.669,IF(I56=79,2.5,IF(I56=78,2.358,IF(I56=77,2.251,0))))))))</f>
        <v>0</v>
      </c>
      <c r="AJ56" s="82">
        <f t="shared" ref="AJ56:AJ58" si="258">IF(I56=A$10,0,IF(I56=76,2.184,IF(I56=75,2.142,IF(I56=74,2.113,IF(I56=73,2.087,IF(I56=72,2.053,IF(I56=71,2.002,IF(I56=70,1.933,0))))))))</f>
        <v>0</v>
      </c>
      <c r="AK56" s="82">
        <f t="shared" ref="AK56:AK58" si="259">IF(I56=A$10,0,IF(I56=69,1.856,IF(I56=68,1.782,IF(I56=67,1.719,IF(I56=66,1.671,IF(I56=65,1.636,IF(I56=64,1.608,IF(I56=63,1.584,0))))))))</f>
        <v>0</v>
      </c>
      <c r="AL56" s="82">
        <f t="shared" ref="AL56:AL58" si="260">IF(I56=A$10,0,IF(I56=62,1.561,IF(I56=61,1.536,IF(I56=60,1.509,IF(I56=59,1.48,IF(I56=58,1.449,IF(I56=57,1.417,IF(I56=56,1.384,0))))))))</f>
        <v>0</v>
      </c>
      <c r="AM56" s="82">
        <f t="shared" ref="AM56:AM58" si="261">IF(I56=A$10,0,IF(I56=55,1.35,IF(I56=54,1.319,IF(I56=53,1.293,IF(I56=52,1.271,IF(I56=51,1.255,IF(I56=50,1.243,IF(I56=49,1.234,0))))))))</f>
        <v>0</v>
      </c>
      <c r="AN56" s="82">
        <f t="shared" ref="AN56:AN58" si="262">IF(I56=A$10,0,IF(I56=48,1.226,IF(I56=47,1.217,IF(I56=46,1.207,IF(I56=45,1.195,IF(I56=44,1.183,IF(I56=43,1.17,IF(I56=42,1.158,0))))))))</f>
        <v>0</v>
      </c>
      <c r="AO56" s="82">
        <f t="shared" ref="AO56:AO58" si="263">IF(I56=A$10,0,IF(I56=41,1.147,IF(I56=40,1.136,IF(I56=39,1.125,IF(I56=38,1.113,IF(I56=37,1.1,IF(I56=36,1.087,IF(I56=35,1.072,0))))))))</f>
        <v>1.0720000000000001</v>
      </c>
      <c r="AP56" s="82">
        <f t="shared" ref="AP56:AP58" si="264">IF(I56=A$10,0,IF(I56=36,1.087,IF(I56=35,1.072,0)))</f>
        <v>1.0720000000000001</v>
      </c>
      <c r="AQ56" s="82">
        <f t="shared" ref="AQ56:AQ58" si="265">IF(I56=A$10,0,MAX(AH56:AP56))</f>
        <v>1.0720000000000001</v>
      </c>
      <c r="AR56" s="83" t="str">
        <f t="shared" si="34"/>
        <v>W35</v>
      </c>
      <c r="AS56" s="84" t="str">
        <f t="shared" si="35"/>
        <v>W60</v>
      </c>
      <c r="AT56" s="85" t="str">
        <f t="shared" si="60"/>
        <v>M35</v>
      </c>
      <c r="AU56" s="82" t="str">
        <f t="shared" si="61"/>
        <v>M60</v>
      </c>
      <c r="AV56" s="82">
        <f t="shared" si="62"/>
        <v>0</v>
      </c>
    </row>
    <row r="57" spans="1:48" s="36" customFormat="1" ht="12.75" customHeight="1">
      <c r="A57" s="111">
        <v>37</v>
      </c>
      <c r="B57" s="104" t="s">
        <v>51</v>
      </c>
      <c r="C57" s="103">
        <v>1060121</v>
      </c>
      <c r="D57" s="8" t="str">
        <f t="shared" si="63"/>
        <v/>
      </c>
      <c r="E57" s="8">
        <v>81</v>
      </c>
      <c r="F57" s="33" t="s">
        <v>149</v>
      </c>
      <c r="G57" s="33" t="s">
        <v>150</v>
      </c>
      <c r="H57" s="8">
        <v>1990</v>
      </c>
      <c r="I57" s="8">
        <f t="shared" si="64"/>
        <v>32</v>
      </c>
      <c r="J57" s="96"/>
      <c r="K57" s="8">
        <v>77</v>
      </c>
      <c r="L57" s="8">
        <v>92</v>
      </c>
      <c r="M57" s="8">
        <v>98</v>
      </c>
      <c r="N57" s="8">
        <v>-105</v>
      </c>
      <c r="O57" s="101">
        <f t="shared" si="36"/>
        <v>98</v>
      </c>
      <c r="P57" s="8">
        <v>113</v>
      </c>
      <c r="Q57" s="8">
        <v>118</v>
      </c>
      <c r="R57" s="8">
        <v>-125</v>
      </c>
      <c r="S57" s="101">
        <f t="shared" si="37"/>
        <v>118</v>
      </c>
      <c r="T57" s="8">
        <f t="shared" si="65"/>
        <v>216</v>
      </c>
      <c r="U57" s="8">
        <v>1</v>
      </c>
      <c r="V57" s="8">
        <f t="shared" si="38"/>
        <v>0.75194503000000001</v>
      </c>
      <c r="W57" s="8">
        <f t="shared" si="39"/>
        <v>0</v>
      </c>
      <c r="X57" s="38">
        <f t="shared" si="40"/>
        <v>0.75194503000000001</v>
      </c>
      <c r="Y57" s="8">
        <f t="shared" si="41"/>
        <v>175.50800000000001</v>
      </c>
      <c r="Z57" s="8">
        <f t="shared" si="42"/>
        <v>0</v>
      </c>
      <c r="AA57" s="38">
        <f t="shared" si="43"/>
        <v>175.50800000000001</v>
      </c>
      <c r="AB57" s="39">
        <f t="shared" si="44"/>
        <v>-0.35780619207762332</v>
      </c>
      <c r="AC57" s="38">
        <f t="shared" si="45"/>
        <v>9.6267966309843217E-2</v>
      </c>
      <c r="AD57" s="39">
        <f t="shared" si="46"/>
        <v>1.2481534063626241</v>
      </c>
      <c r="AE57" s="38">
        <f t="shared" si="47"/>
        <v>0</v>
      </c>
      <c r="AF57" s="39">
        <f t="shared" si="48"/>
        <v>1.2481534063626241</v>
      </c>
      <c r="AG57" s="82">
        <f t="shared" si="49"/>
        <v>269.60113577432679</v>
      </c>
      <c r="AH57" s="82">
        <f t="shared" si="256"/>
        <v>0</v>
      </c>
      <c r="AI57" s="82">
        <f t="shared" si="257"/>
        <v>0</v>
      </c>
      <c r="AJ57" s="82">
        <f t="shared" si="258"/>
        <v>0</v>
      </c>
      <c r="AK57" s="82">
        <f t="shared" si="259"/>
        <v>0</v>
      </c>
      <c r="AL57" s="82">
        <f t="shared" si="260"/>
        <v>0</v>
      </c>
      <c r="AM57" s="82">
        <f t="shared" si="261"/>
        <v>0</v>
      </c>
      <c r="AN57" s="82">
        <f t="shared" si="262"/>
        <v>0</v>
      </c>
      <c r="AO57" s="82">
        <f t="shared" si="263"/>
        <v>0</v>
      </c>
      <c r="AP57" s="82">
        <f t="shared" si="264"/>
        <v>0</v>
      </c>
      <c r="AQ57" s="82">
        <f t="shared" si="265"/>
        <v>0</v>
      </c>
      <c r="AR57" s="83" t="str">
        <f t="shared" si="34"/>
        <v/>
      </c>
      <c r="AS57" s="84" t="str">
        <f t="shared" si="35"/>
        <v>W60</v>
      </c>
      <c r="AT57" s="85" t="str">
        <f t="shared" si="60"/>
        <v/>
      </c>
      <c r="AU57" s="82" t="str">
        <f t="shared" si="61"/>
        <v>M60</v>
      </c>
      <c r="AV57" s="82" t="str">
        <f t="shared" si="62"/>
        <v xml:space="preserve"> </v>
      </c>
    </row>
    <row r="58" spans="1:48" s="36" customFormat="1" ht="12.75" customHeight="1">
      <c r="A58" s="111">
        <v>17</v>
      </c>
      <c r="B58" s="104" t="s">
        <v>51</v>
      </c>
      <c r="C58" s="103">
        <v>1031627</v>
      </c>
      <c r="D58" s="8" t="str">
        <f t="shared" si="63"/>
        <v>J</v>
      </c>
      <c r="E58" s="8">
        <v>81</v>
      </c>
      <c r="F58" s="33" t="s">
        <v>151</v>
      </c>
      <c r="G58" s="33" t="s">
        <v>152</v>
      </c>
      <c r="H58" s="8">
        <v>2003</v>
      </c>
      <c r="I58" s="8">
        <f t="shared" si="64"/>
        <v>19</v>
      </c>
      <c r="J58" s="96" t="s">
        <v>66</v>
      </c>
      <c r="K58" s="8">
        <v>77.900000000000006</v>
      </c>
      <c r="L58" s="8">
        <v>-115</v>
      </c>
      <c r="M58" s="8">
        <v>-115</v>
      </c>
      <c r="N58" s="8">
        <v>-115</v>
      </c>
      <c r="O58" s="101">
        <v>0</v>
      </c>
      <c r="P58" s="8">
        <v>-145</v>
      </c>
      <c r="Q58" s="8">
        <v>-145</v>
      </c>
      <c r="R58" s="8">
        <v>-145</v>
      </c>
      <c r="S58" s="101">
        <v>0</v>
      </c>
      <c r="T58" s="8">
        <f t="shared" si="65"/>
        <v>0</v>
      </c>
      <c r="U58" s="8"/>
      <c r="V58" s="8">
        <f t="shared" si="38"/>
        <v>0.75194503000000001</v>
      </c>
      <c r="W58" s="8">
        <f t="shared" si="39"/>
        <v>0</v>
      </c>
      <c r="X58" s="38">
        <f t="shared" si="40"/>
        <v>0.75194503000000001</v>
      </c>
      <c r="Y58" s="8">
        <f t="shared" si="41"/>
        <v>175.50800000000001</v>
      </c>
      <c r="Z58" s="8">
        <f t="shared" si="42"/>
        <v>0</v>
      </c>
      <c r="AA58" s="38">
        <f t="shared" si="43"/>
        <v>175.50800000000001</v>
      </c>
      <c r="AB58" s="39">
        <f t="shared" si="44"/>
        <v>-0.35275945957754073</v>
      </c>
      <c r="AC58" s="38">
        <f t="shared" si="45"/>
        <v>9.3571465288901229E-2</v>
      </c>
      <c r="AD58" s="39">
        <f t="shared" si="46"/>
        <v>1.2404277267970287</v>
      </c>
      <c r="AE58" s="38">
        <f t="shared" si="47"/>
        <v>0</v>
      </c>
      <c r="AF58" s="39">
        <f t="shared" si="48"/>
        <v>1.2404277267970287</v>
      </c>
      <c r="AG58" s="82">
        <f t="shared" si="49"/>
        <v>0</v>
      </c>
      <c r="AH58" s="82">
        <f t="shared" si="256"/>
        <v>0</v>
      </c>
      <c r="AI58" s="82">
        <f t="shared" si="257"/>
        <v>0</v>
      </c>
      <c r="AJ58" s="82">
        <f t="shared" si="258"/>
        <v>0</v>
      </c>
      <c r="AK58" s="82">
        <f t="shared" si="259"/>
        <v>0</v>
      </c>
      <c r="AL58" s="82">
        <f t="shared" si="260"/>
        <v>0</v>
      </c>
      <c r="AM58" s="82">
        <f t="shared" si="261"/>
        <v>0</v>
      </c>
      <c r="AN58" s="82">
        <f t="shared" si="262"/>
        <v>0</v>
      </c>
      <c r="AO58" s="82">
        <f t="shared" si="263"/>
        <v>0</v>
      </c>
      <c r="AP58" s="82">
        <f t="shared" si="264"/>
        <v>0</v>
      </c>
      <c r="AQ58" s="82">
        <f t="shared" si="265"/>
        <v>0</v>
      </c>
      <c r="AR58" s="83" t="str">
        <f t="shared" si="34"/>
        <v>J</v>
      </c>
      <c r="AS58" s="84" t="str">
        <f t="shared" si="35"/>
        <v>W60</v>
      </c>
      <c r="AT58" s="85" t="str">
        <f t="shared" si="60"/>
        <v>J</v>
      </c>
      <c r="AU58" s="82" t="str">
        <f t="shared" si="61"/>
        <v>M60</v>
      </c>
      <c r="AV58" s="82" t="str">
        <f t="shared" si="62"/>
        <v xml:space="preserve"> </v>
      </c>
    </row>
    <row r="59" spans="1:48" s="36" customFormat="1" ht="12.75" customHeight="1">
      <c r="A59" s="111">
        <v>12</v>
      </c>
      <c r="B59" s="104" t="s">
        <v>51</v>
      </c>
      <c r="C59" s="103">
        <v>1043820</v>
      </c>
      <c r="D59" s="8" t="str">
        <f t="shared" si="63"/>
        <v/>
      </c>
      <c r="E59" s="8">
        <v>89</v>
      </c>
      <c r="F59" s="33" t="s">
        <v>153</v>
      </c>
      <c r="G59" s="33" t="s">
        <v>154</v>
      </c>
      <c r="H59" s="8">
        <v>1989</v>
      </c>
      <c r="I59" s="8">
        <f t="shared" si="64"/>
        <v>33</v>
      </c>
      <c r="J59" s="96" t="s">
        <v>66</v>
      </c>
      <c r="K59" s="8">
        <v>86.5</v>
      </c>
      <c r="L59" s="8">
        <v>65</v>
      </c>
      <c r="M59" s="121">
        <v>70</v>
      </c>
      <c r="N59" s="8">
        <v>-75</v>
      </c>
      <c r="O59" s="101">
        <f t="shared" si="36"/>
        <v>70</v>
      </c>
      <c r="P59" s="8">
        <v>95</v>
      </c>
      <c r="Q59" s="8">
        <v>97</v>
      </c>
      <c r="R59" s="8">
        <v>100</v>
      </c>
      <c r="S59" s="101">
        <f t="shared" si="37"/>
        <v>100</v>
      </c>
      <c r="T59" s="8">
        <f t="shared" si="65"/>
        <v>170</v>
      </c>
      <c r="U59" s="117">
        <v>5</v>
      </c>
      <c r="V59" s="8">
        <f t="shared" si="38"/>
        <v>0.75194503000000001</v>
      </c>
      <c r="W59" s="8">
        <f t="shared" si="39"/>
        <v>0</v>
      </c>
      <c r="X59" s="38">
        <f t="shared" si="40"/>
        <v>0.75194503000000001</v>
      </c>
      <c r="Y59" s="8">
        <f t="shared" si="41"/>
        <v>175.50800000000001</v>
      </c>
      <c r="Z59" s="8">
        <f t="shared" si="42"/>
        <v>0</v>
      </c>
      <c r="AA59" s="38">
        <f t="shared" si="43"/>
        <v>175.50800000000001</v>
      </c>
      <c r="AB59" s="39">
        <f t="shared" si="44"/>
        <v>-0.30728080978529099</v>
      </c>
      <c r="AC59" s="38">
        <f t="shared" si="45"/>
        <v>7.0999774689214201E-2</v>
      </c>
      <c r="AD59" s="39">
        <f t="shared" si="46"/>
        <v>1.1776053625822174</v>
      </c>
      <c r="AE59" s="38">
        <f t="shared" si="47"/>
        <v>0</v>
      </c>
      <c r="AF59" s="39">
        <f t="shared" si="48"/>
        <v>1.1776053625822174</v>
      </c>
      <c r="AG59" s="82">
        <f t="shared" si="49"/>
        <v>200.19291163897697</v>
      </c>
      <c r="AH59" s="82">
        <f t="shared" ref="AH59" si="266">IF(I59=A$7,0,IF(I59=90,3.571,IF(I59=89,3.559,IF(I59=88,3.54,IF(I59=87,3.508,IF(I59=86,3.458,IF(I59=85,3.386,IF(I59=84,3.288,0))))))))</f>
        <v>0</v>
      </c>
      <c r="AI59" s="82">
        <f t="shared" ref="AI59" si="267">IF(I59=A$7,0,IF(I59=83,3.166,IF(I59=82,3.018,IF(I59=81,2.849,IF(I59=80,2.669,IF(I59=79,2.5,IF(I59=78,2.358,IF(I59=77,2.251,0))))))))</f>
        <v>0</v>
      </c>
      <c r="AJ59" s="82">
        <f t="shared" ref="AJ59" si="268">IF(I59=A$7,0,IF(I59=76,2.184,IF(I59=75,2.142,IF(I59=74,2.113,IF(I59=73,2.087,IF(I59=72,2.053,IF(I59=71,2.002,IF(I59=70,1.933,0))))))))</f>
        <v>0</v>
      </c>
      <c r="AK59" s="82">
        <f t="shared" ref="AK59" si="269">IF(I59=A$7,0,IF(I59=69,1.856,IF(I59=68,1.782,IF(I59=67,1.719,IF(I59=66,1.671,IF(I59=65,1.636,IF(I59=64,1.608,IF(I59=63,1.584,0))))))))</f>
        <v>0</v>
      </c>
      <c r="AL59" s="82">
        <f t="shared" ref="AL59" si="270">IF(I59=A$7,0,IF(I59=62,1.561,IF(I59=61,1.536,IF(I59=60,1.509,IF(I59=59,1.48,IF(I59=58,1.449,IF(I59=57,1.417,IF(I59=56,1.384,0))))))))</f>
        <v>0</v>
      </c>
      <c r="AM59" s="82">
        <f t="shared" ref="AM59" si="271">IF(I59=A$7,0,IF(I59=55,1.35,IF(I59=54,1.319,IF(I59=53,1.293,IF(I59=52,1.271,IF(I59=51,1.255,IF(I59=50,1.243,IF(I59=49,1.234,0))))))))</f>
        <v>0</v>
      </c>
      <c r="AN59" s="82">
        <f t="shared" ref="AN59" si="272">IF(I59=A$7,0,IF(I59=48,1.226,IF(I59=47,1.217,IF(I59=46,1.207,IF(I59=45,1.195,IF(I59=44,1.183,IF(I59=43,1.17,IF(I59=42,1.158,0))))))))</f>
        <v>0</v>
      </c>
      <c r="AO59" s="82">
        <f t="shared" ref="AO59" si="273">IF(I59=A$7,0,IF(I59=41,1.147,IF(I59=40,1.136,IF(I59=39,1.125,IF(I59=38,1.113,IF(I59=37,1.1,IF(I59=36,1.087,IF(I59=35,1.072,0))))))))</f>
        <v>0</v>
      </c>
      <c r="AP59" s="82">
        <f t="shared" ref="AP59" si="274">IF(I59=A$7,0,IF(I59=36,1.087,IF(I59=35,1.072,0)))</f>
        <v>0</v>
      </c>
      <c r="AQ59" s="82">
        <f t="shared" ref="AQ59" si="275">IF(I59=A$7,0,MAX(AH59:AP59))</f>
        <v>0</v>
      </c>
      <c r="AR59" s="83" t="str">
        <f t="shared" si="34"/>
        <v/>
      </c>
      <c r="AS59" s="84" t="str">
        <f t="shared" si="35"/>
        <v>W60</v>
      </c>
      <c r="AT59" s="85" t="str">
        <f t="shared" si="60"/>
        <v/>
      </c>
      <c r="AU59" s="82" t="str">
        <f t="shared" si="61"/>
        <v>M60</v>
      </c>
      <c r="AV59" s="82" t="str">
        <f t="shared" si="62"/>
        <v xml:space="preserve"> </v>
      </c>
    </row>
    <row r="60" spans="1:48" s="36" customFormat="1" ht="12.75" customHeight="1">
      <c r="A60" s="111">
        <v>2</v>
      </c>
      <c r="B60" s="104" t="s">
        <v>51</v>
      </c>
      <c r="C60" s="108">
        <v>1039367</v>
      </c>
      <c r="D60" s="8" t="str">
        <f t="shared" si="63"/>
        <v/>
      </c>
      <c r="E60" s="8">
        <v>89</v>
      </c>
      <c r="F60" s="33" t="s">
        <v>155</v>
      </c>
      <c r="G60" s="33" t="s">
        <v>156</v>
      </c>
      <c r="H60" s="8">
        <v>1995</v>
      </c>
      <c r="I60" s="8">
        <f t="shared" si="64"/>
        <v>27</v>
      </c>
      <c r="J60" s="96" t="s">
        <v>66</v>
      </c>
      <c r="K60" s="8">
        <v>84.6</v>
      </c>
      <c r="L60" s="8">
        <v>65</v>
      </c>
      <c r="M60" s="8">
        <v>70</v>
      </c>
      <c r="N60" s="8">
        <v>-75</v>
      </c>
      <c r="O60" s="101">
        <f t="shared" si="36"/>
        <v>70</v>
      </c>
      <c r="P60" s="8">
        <v>85</v>
      </c>
      <c r="Q60" s="8">
        <v>90</v>
      </c>
      <c r="R60" s="8">
        <v>96</v>
      </c>
      <c r="S60" s="101">
        <f t="shared" si="37"/>
        <v>96</v>
      </c>
      <c r="T60" s="8">
        <f t="shared" si="65"/>
        <v>166</v>
      </c>
      <c r="U60" s="8">
        <v>6</v>
      </c>
      <c r="V60" s="8">
        <f t="shared" si="38"/>
        <v>0.75194503000000001</v>
      </c>
      <c r="W60" s="8">
        <f t="shared" si="39"/>
        <v>0</v>
      </c>
      <c r="X60" s="38">
        <f t="shared" si="40"/>
        <v>0.75194503000000001</v>
      </c>
      <c r="Y60" s="8">
        <f t="shared" si="41"/>
        <v>175.50800000000001</v>
      </c>
      <c r="Z60" s="8">
        <f t="shared" si="42"/>
        <v>0</v>
      </c>
      <c r="AA60" s="38">
        <f t="shared" si="43"/>
        <v>175.50800000000001</v>
      </c>
      <c r="AB60" s="39">
        <f t="shared" si="44"/>
        <v>-0.31692655421108173</v>
      </c>
      <c r="AC60" s="38">
        <f t="shared" si="45"/>
        <v>7.5527194133641715E-2</v>
      </c>
      <c r="AD60" s="39">
        <f t="shared" si="46"/>
        <v>1.1899458374358152</v>
      </c>
      <c r="AE60" s="38">
        <f t="shared" si="47"/>
        <v>0</v>
      </c>
      <c r="AF60" s="39">
        <f t="shared" si="48"/>
        <v>1.1899458374358152</v>
      </c>
      <c r="AG60" s="82">
        <f t="shared" si="49"/>
        <v>197.53100901434533</v>
      </c>
      <c r="AH60" s="82">
        <f t="shared" ref="AH60:AH62" si="276">IF(I60=A$10,0,IF(I60=90,3.571,IF(I60=89,3.559,IF(I60=88,3.54,IF(I60=87,3.508,IF(I60=86,3.458,IF(I60=85,3.386,IF(I60=84,3.288,0))))))))</f>
        <v>0</v>
      </c>
      <c r="AI60" s="82">
        <f t="shared" ref="AI60:AI62" si="277">IF(I60=A$10,0,IF(I60=83,3.166,IF(I60=82,3.018,IF(I60=81,2.849,IF(I60=80,2.669,IF(I60=79,2.5,IF(I60=78,2.358,IF(I60=77,2.251,0))))))))</f>
        <v>0</v>
      </c>
      <c r="AJ60" s="82">
        <f t="shared" ref="AJ60:AJ62" si="278">IF(I60=A$10,0,IF(I60=76,2.184,IF(I60=75,2.142,IF(I60=74,2.113,IF(I60=73,2.087,IF(I60=72,2.053,IF(I60=71,2.002,IF(I60=70,1.933,0))))))))</f>
        <v>0</v>
      </c>
      <c r="AK60" s="82">
        <f t="shared" ref="AK60:AK62" si="279">IF(I60=A$10,0,IF(I60=69,1.856,IF(I60=68,1.782,IF(I60=67,1.719,IF(I60=66,1.671,IF(I60=65,1.636,IF(I60=64,1.608,IF(I60=63,1.584,0))))))))</f>
        <v>0</v>
      </c>
      <c r="AL60" s="82">
        <f t="shared" ref="AL60:AL62" si="280">IF(I60=A$10,0,IF(I60=62,1.561,IF(I60=61,1.536,IF(I60=60,1.509,IF(I60=59,1.48,IF(I60=58,1.449,IF(I60=57,1.417,IF(I60=56,1.384,0))))))))</f>
        <v>0</v>
      </c>
      <c r="AM60" s="82">
        <f t="shared" ref="AM60:AM62" si="281">IF(I60=A$10,0,IF(I60=55,1.35,IF(I60=54,1.319,IF(I60=53,1.293,IF(I60=52,1.271,IF(I60=51,1.255,IF(I60=50,1.243,IF(I60=49,1.234,0))))))))</f>
        <v>0</v>
      </c>
      <c r="AN60" s="82">
        <f t="shared" ref="AN60:AN62" si="282">IF(I60=A$10,0,IF(I60=48,1.226,IF(I60=47,1.217,IF(I60=46,1.207,IF(I60=45,1.195,IF(I60=44,1.183,IF(I60=43,1.17,IF(I60=42,1.158,0))))))))</f>
        <v>0</v>
      </c>
      <c r="AO60" s="82">
        <f t="shared" ref="AO60:AO62" si="283">IF(I60=A$10,0,IF(I60=41,1.147,IF(I60=40,1.136,IF(I60=39,1.125,IF(I60=38,1.113,IF(I60=37,1.1,IF(I60=36,1.087,IF(I60=35,1.072,0))))))))</f>
        <v>0</v>
      </c>
      <c r="AP60" s="82">
        <f t="shared" ref="AP60:AP62" si="284">IF(I60=A$10,0,IF(I60=36,1.087,IF(I60=35,1.072,0)))</f>
        <v>0</v>
      </c>
      <c r="AQ60" s="82">
        <f t="shared" ref="AQ60:AQ62" si="285">IF(I60=A$10,0,MAX(AH60:AP60))</f>
        <v>0</v>
      </c>
      <c r="AR60" s="83" t="str">
        <f t="shared" si="34"/>
        <v/>
      </c>
      <c r="AS60" s="84" t="str">
        <f t="shared" si="35"/>
        <v>W60</v>
      </c>
      <c r="AT60" s="85" t="str">
        <f t="shared" si="60"/>
        <v/>
      </c>
      <c r="AU60" s="82" t="str">
        <f t="shared" si="61"/>
        <v>M60</v>
      </c>
      <c r="AV60" s="82" t="str">
        <f t="shared" si="62"/>
        <v xml:space="preserve"> </v>
      </c>
    </row>
    <row r="61" spans="1:48" s="36" customFormat="1" ht="12.75" customHeight="1">
      <c r="A61" s="111">
        <v>31</v>
      </c>
      <c r="B61" s="104" t="s">
        <v>51</v>
      </c>
      <c r="C61" s="103">
        <v>1020083</v>
      </c>
      <c r="D61" s="8" t="str">
        <f t="shared" si="63"/>
        <v/>
      </c>
      <c r="E61" s="8">
        <v>89</v>
      </c>
      <c r="F61" s="33" t="s">
        <v>153</v>
      </c>
      <c r="G61" s="33" t="s">
        <v>157</v>
      </c>
      <c r="H61" s="8">
        <v>1995</v>
      </c>
      <c r="I61" s="8">
        <f t="shared" si="64"/>
        <v>27</v>
      </c>
      <c r="J61" s="96" t="s">
        <v>66</v>
      </c>
      <c r="K61" s="8">
        <v>86.45</v>
      </c>
      <c r="L61" s="8">
        <v>100</v>
      </c>
      <c r="M61" s="8">
        <v>105</v>
      </c>
      <c r="N61" s="8">
        <v>110</v>
      </c>
      <c r="O61" s="101">
        <f t="shared" si="36"/>
        <v>110</v>
      </c>
      <c r="P61" s="8">
        <v>120</v>
      </c>
      <c r="Q61" s="8">
        <v>126</v>
      </c>
      <c r="R61" s="8">
        <v>130</v>
      </c>
      <c r="S61" s="101">
        <f t="shared" si="37"/>
        <v>130</v>
      </c>
      <c r="T61" s="8">
        <f t="shared" si="65"/>
        <v>240</v>
      </c>
      <c r="U61" s="8">
        <v>3</v>
      </c>
      <c r="V61" s="8">
        <f t="shared" si="38"/>
        <v>0.75194503000000001</v>
      </c>
      <c r="W61" s="8">
        <f t="shared" si="39"/>
        <v>0</v>
      </c>
      <c r="X61" s="38">
        <f t="shared" si="40"/>
        <v>0.75194503000000001</v>
      </c>
      <c r="Y61" s="8">
        <f t="shared" si="41"/>
        <v>175.50800000000001</v>
      </c>
      <c r="Z61" s="8">
        <f t="shared" si="42"/>
        <v>0</v>
      </c>
      <c r="AA61" s="38">
        <f t="shared" si="43"/>
        <v>175.50800000000001</v>
      </c>
      <c r="AB61" s="39">
        <f t="shared" si="44"/>
        <v>-0.30753191964016385</v>
      </c>
      <c r="AC61" s="38">
        <f t="shared" si="45"/>
        <v>7.1115864125156858E-2</v>
      </c>
      <c r="AD61" s="39">
        <f t="shared" si="46"/>
        <v>1.1779201854063388</v>
      </c>
      <c r="AE61" s="38">
        <f t="shared" si="47"/>
        <v>0</v>
      </c>
      <c r="AF61" s="39">
        <f t="shared" si="48"/>
        <v>1.1779201854063388</v>
      </c>
      <c r="AG61" s="82">
        <f t="shared" si="49"/>
        <v>282.7008444975213</v>
      </c>
      <c r="AH61" s="82">
        <f t="shared" si="276"/>
        <v>0</v>
      </c>
      <c r="AI61" s="82">
        <f t="shared" si="277"/>
        <v>0</v>
      </c>
      <c r="AJ61" s="82">
        <f t="shared" si="278"/>
        <v>0</v>
      </c>
      <c r="AK61" s="82">
        <f t="shared" si="279"/>
        <v>0</v>
      </c>
      <c r="AL61" s="82">
        <f t="shared" si="280"/>
        <v>0</v>
      </c>
      <c r="AM61" s="82">
        <f t="shared" si="281"/>
        <v>0</v>
      </c>
      <c r="AN61" s="82">
        <f t="shared" si="282"/>
        <v>0</v>
      </c>
      <c r="AO61" s="82">
        <f t="shared" si="283"/>
        <v>0</v>
      </c>
      <c r="AP61" s="82">
        <f t="shared" si="284"/>
        <v>0</v>
      </c>
      <c r="AQ61" s="82">
        <f t="shared" si="285"/>
        <v>0</v>
      </c>
      <c r="AR61" s="83" t="str">
        <f t="shared" si="34"/>
        <v/>
      </c>
      <c r="AS61" s="84" t="str">
        <f t="shared" si="35"/>
        <v>W60</v>
      </c>
      <c r="AT61" s="85" t="str">
        <f t="shared" si="60"/>
        <v/>
      </c>
      <c r="AU61" s="82" t="str">
        <f t="shared" si="61"/>
        <v>M60</v>
      </c>
      <c r="AV61" s="82" t="str">
        <f t="shared" si="62"/>
        <v xml:space="preserve"> </v>
      </c>
    </row>
    <row r="62" spans="1:48" s="36" customFormat="1" ht="12.75" customHeight="1">
      <c r="A62" s="111">
        <v>24</v>
      </c>
      <c r="B62" s="104" t="s">
        <v>51</v>
      </c>
      <c r="C62" s="103">
        <v>1031478</v>
      </c>
      <c r="D62" s="8" t="str">
        <f t="shared" si="63"/>
        <v/>
      </c>
      <c r="E62" s="8">
        <v>89</v>
      </c>
      <c r="F62" s="33" t="s">
        <v>158</v>
      </c>
      <c r="G62" s="33" t="s">
        <v>159</v>
      </c>
      <c r="H62" s="8">
        <v>1994</v>
      </c>
      <c r="I62" s="8">
        <f t="shared" si="64"/>
        <v>28</v>
      </c>
      <c r="J62" s="96" t="s">
        <v>66</v>
      </c>
      <c r="K62" s="8">
        <v>88.05</v>
      </c>
      <c r="L62" s="8">
        <v>105</v>
      </c>
      <c r="M62" s="8">
        <v>-110</v>
      </c>
      <c r="N62" s="8">
        <v>110</v>
      </c>
      <c r="O62" s="101">
        <f t="shared" si="36"/>
        <v>110</v>
      </c>
      <c r="P62" s="8">
        <v>-140</v>
      </c>
      <c r="Q62" s="8">
        <v>140</v>
      </c>
      <c r="R62" s="8">
        <v>145</v>
      </c>
      <c r="S62" s="101">
        <f t="shared" si="37"/>
        <v>145</v>
      </c>
      <c r="T62" s="8">
        <f t="shared" si="65"/>
        <v>255</v>
      </c>
      <c r="U62" s="8">
        <v>1</v>
      </c>
      <c r="V62" s="8">
        <f t="shared" si="38"/>
        <v>0.75194503000000001</v>
      </c>
      <c r="W62" s="8">
        <f t="shared" si="39"/>
        <v>0</v>
      </c>
      <c r="X62" s="38">
        <f t="shared" si="40"/>
        <v>0.75194503000000001</v>
      </c>
      <c r="Y62" s="8">
        <f t="shared" si="41"/>
        <v>175.50800000000001</v>
      </c>
      <c r="Z62" s="8">
        <f t="shared" si="42"/>
        <v>0</v>
      </c>
      <c r="AA62" s="38">
        <f t="shared" si="43"/>
        <v>175.50800000000001</v>
      </c>
      <c r="AB62" s="39">
        <f t="shared" si="44"/>
        <v>-0.29956755694680953</v>
      </c>
      <c r="AC62" s="38">
        <f t="shared" si="45"/>
        <v>6.7480089276217139E-2</v>
      </c>
      <c r="AD62" s="39">
        <f t="shared" si="46"/>
        <v>1.1681001757544553</v>
      </c>
      <c r="AE62" s="38">
        <f t="shared" si="47"/>
        <v>0</v>
      </c>
      <c r="AF62" s="39">
        <f t="shared" si="48"/>
        <v>1.1681001757544553</v>
      </c>
      <c r="AG62" s="82">
        <f t="shared" si="49"/>
        <v>297.86554481738614</v>
      </c>
      <c r="AH62" s="82">
        <f t="shared" si="276"/>
        <v>0</v>
      </c>
      <c r="AI62" s="82">
        <f t="shared" si="277"/>
        <v>0</v>
      </c>
      <c r="AJ62" s="82">
        <f t="shared" si="278"/>
        <v>0</v>
      </c>
      <c r="AK62" s="82">
        <f t="shared" si="279"/>
        <v>0</v>
      </c>
      <c r="AL62" s="82">
        <f t="shared" si="280"/>
        <v>0</v>
      </c>
      <c r="AM62" s="82">
        <f t="shared" si="281"/>
        <v>0</v>
      </c>
      <c r="AN62" s="82">
        <f t="shared" si="282"/>
        <v>0</v>
      </c>
      <c r="AO62" s="82">
        <f t="shared" si="283"/>
        <v>0</v>
      </c>
      <c r="AP62" s="82">
        <f t="shared" si="284"/>
        <v>0</v>
      </c>
      <c r="AQ62" s="82">
        <f t="shared" si="285"/>
        <v>0</v>
      </c>
      <c r="AR62" s="83" t="str">
        <f t="shared" si="34"/>
        <v/>
      </c>
      <c r="AS62" s="84" t="str">
        <f t="shared" si="35"/>
        <v>W60</v>
      </c>
      <c r="AT62" s="85" t="str">
        <f t="shared" si="60"/>
        <v/>
      </c>
      <c r="AU62" s="82" t="str">
        <f t="shared" si="61"/>
        <v>M60</v>
      </c>
      <c r="AV62" s="82" t="str">
        <f t="shared" si="62"/>
        <v xml:space="preserve"> </v>
      </c>
    </row>
    <row r="63" spans="1:48" s="36" customFormat="1" ht="12.75" customHeight="1">
      <c r="A63" s="111">
        <v>51</v>
      </c>
      <c r="B63" s="104" t="s">
        <v>51</v>
      </c>
      <c r="C63" s="103">
        <v>218932</v>
      </c>
      <c r="D63" s="8" t="str">
        <f t="shared" si="63"/>
        <v/>
      </c>
      <c r="E63" s="8">
        <v>89</v>
      </c>
      <c r="F63" s="33" t="s">
        <v>160</v>
      </c>
      <c r="G63" s="33" t="s">
        <v>161</v>
      </c>
      <c r="H63" s="8">
        <v>1998</v>
      </c>
      <c r="I63" s="8">
        <f t="shared" si="64"/>
        <v>24</v>
      </c>
      <c r="J63" s="96" t="s">
        <v>136</v>
      </c>
      <c r="K63" s="8">
        <v>85.55</v>
      </c>
      <c r="L63" s="8">
        <v>106</v>
      </c>
      <c r="M63" s="8">
        <v>111</v>
      </c>
      <c r="N63" s="8">
        <v>-116</v>
      </c>
      <c r="O63" s="101">
        <f t="shared" si="36"/>
        <v>111</v>
      </c>
      <c r="P63" s="8">
        <v>134</v>
      </c>
      <c r="Q63" s="8">
        <v>138</v>
      </c>
      <c r="R63" s="8">
        <v>-145</v>
      </c>
      <c r="S63" s="101">
        <f t="shared" si="37"/>
        <v>138</v>
      </c>
      <c r="T63" s="8">
        <f t="shared" si="65"/>
        <v>249</v>
      </c>
      <c r="U63" s="117">
        <v>2</v>
      </c>
      <c r="V63" s="8">
        <f t="shared" si="38"/>
        <v>0.75194503000000001</v>
      </c>
      <c r="W63" s="8">
        <f t="shared" si="39"/>
        <v>0</v>
      </c>
      <c r="X63" s="38">
        <f t="shared" si="40"/>
        <v>0.75194503000000001</v>
      </c>
      <c r="Y63" s="8">
        <f t="shared" si="41"/>
        <v>175.50800000000001</v>
      </c>
      <c r="Z63" s="8">
        <f t="shared" si="42"/>
        <v>0</v>
      </c>
      <c r="AA63" s="38">
        <f t="shared" si="43"/>
        <v>175.50800000000001</v>
      </c>
      <c r="AB63" s="39">
        <f t="shared" si="44"/>
        <v>-0.3120769033729861</v>
      </c>
      <c r="AC63" s="38">
        <f t="shared" si="45"/>
        <v>7.3233425563502597E-2</v>
      </c>
      <c r="AD63" s="39">
        <f t="shared" si="46"/>
        <v>1.183677590443619</v>
      </c>
      <c r="AE63" s="38">
        <f t="shared" si="47"/>
        <v>0</v>
      </c>
      <c r="AF63" s="39">
        <f t="shared" si="48"/>
        <v>1.183677590443619</v>
      </c>
      <c r="AG63" s="82">
        <f t="shared" si="49"/>
        <v>294.73572002046114</v>
      </c>
      <c r="AH63" s="82">
        <f t="shared" ref="AH63" si="286">IF(I63=A$7,0,IF(I63=90,3.571,IF(I63=89,3.559,IF(I63=88,3.54,IF(I63=87,3.508,IF(I63=86,3.458,IF(I63=85,3.386,IF(I63=84,3.288,0))))))))</f>
        <v>0</v>
      </c>
      <c r="AI63" s="82">
        <f t="shared" ref="AI63" si="287">IF(I63=A$7,0,IF(I63=83,3.166,IF(I63=82,3.018,IF(I63=81,2.849,IF(I63=80,2.669,IF(I63=79,2.5,IF(I63=78,2.358,IF(I63=77,2.251,0))))))))</f>
        <v>0</v>
      </c>
      <c r="AJ63" s="82">
        <f t="shared" ref="AJ63" si="288">IF(I63=A$7,0,IF(I63=76,2.184,IF(I63=75,2.142,IF(I63=74,2.113,IF(I63=73,2.087,IF(I63=72,2.053,IF(I63=71,2.002,IF(I63=70,1.933,0))))))))</f>
        <v>0</v>
      </c>
      <c r="AK63" s="82">
        <f t="shared" ref="AK63" si="289">IF(I63=A$7,0,IF(I63=69,1.856,IF(I63=68,1.782,IF(I63=67,1.719,IF(I63=66,1.671,IF(I63=65,1.636,IF(I63=64,1.608,IF(I63=63,1.584,0))))))))</f>
        <v>0</v>
      </c>
      <c r="AL63" s="82">
        <f t="shared" ref="AL63" si="290">IF(I63=A$7,0,IF(I63=62,1.561,IF(I63=61,1.536,IF(I63=60,1.509,IF(I63=59,1.48,IF(I63=58,1.449,IF(I63=57,1.417,IF(I63=56,1.384,0))))))))</f>
        <v>0</v>
      </c>
      <c r="AM63" s="82">
        <f t="shared" ref="AM63" si="291">IF(I63=A$7,0,IF(I63=55,1.35,IF(I63=54,1.319,IF(I63=53,1.293,IF(I63=52,1.271,IF(I63=51,1.255,IF(I63=50,1.243,IF(I63=49,1.234,0))))))))</f>
        <v>0</v>
      </c>
      <c r="AN63" s="82">
        <f t="shared" ref="AN63" si="292">IF(I63=A$7,0,IF(I63=48,1.226,IF(I63=47,1.217,IF(I63=46,1.207,IF(I63=45,1.195,IF(I63=44,1.183,IF(I63=43,1.17,IF(I63=42,1.158,0))))))))</f>
        <v>0</v>
      </c>
      <c r="AO63" s="82">
        <f t="shared" ref="AO63" si="293">IF(I63=A$7,0,IF(I63=41,1.147,IF(I63=40,1.136,IF(I63=39,1.125,IF(I63=38,1.113,IF(I63=37,1.1,IF(I63=36,1.087,IF(I63=35,1.072,0))))))))</f>
        <v>0</v>
      </c>
      <c r="AP63" s="82">
        <f t="shared" ref="AP63" si="294">IF(I63=A$7,0,IF(I63=36,1.087,IF(I63=35,1.072,0)))</f>
        <v>0</v>
      </c>
      <c r="AQ63" s="82">
        <f t="shared" ref="AQ63" si="295">IF(I63=A$7,0,MAX(AH63:AP63))</f>
        <v>0</v>
      </c>
      <c r="AR63" s="83" t="str">
        <f t="shared" si="34"/>
        <v/>
      </c>
      <c r="AS63" s="84" t="str">
        <f t="shared" si="35"/>
        <v>W60</v>
      </c>
      <c r="AT63" s="85" t="str">
        <f t="shared" si="60"/>
        <v/>
      </c>
      <c r="AU63" s="82" t="str">
        <f t="shared" si="61"/>
        <v>M60</v>
      </c>
      <c r="AV63" s="82" t="str">
        <f t="shared" si="62"/>
        <v xml:space="preserve"> </v>
      </c>
    </row>
    <row r="64" spans="1:48" s="36" customFormat="1" ht="12.75" customHeight="1">
      <c r="A64" s="111">
        <v>44</v>
      </c>
      <c r="B64" s="104" t="s">
        <v>51</v>
      </c>
      <c r="C64" s="103">
        <v>1055473</v>
      </c>
      <c r="D64" s="8" t="str">
        <f t="shared" si="63"/>
        <v/>
      </c>
      <c r="E64" s="8">
        <v>89</v>
      </c>
      <c r="F64" s="33" t="s">
        <v>163</v>
      </c>
      <c r="G64" s="33" t="s">
        <v>164</v>
      </c>
      <c r="H64" s="8">
        <v>1998</v>
      </c>
      <c r="I64" s="8">
        <f t="shared" si="64"/>
        <v>24</v>
      </c>
      <c r="J64" s="96" t="s">
        <v>66</v>
      </c>
      <c r="K64" s="8">
        <v>87.75</v>
      </c>
      <c r="L64" s="8">
        <v>-80</v>
      </c>
      <c r="M64" s="8">
        <v>80</v>
      </c>
      <c r="N64" s="8">
        <v>-85</v>
      </c>
      <c r="O64" s="101">
        <v>80</v>
      </c>
      <c r="P64" s="8">
        <v>105</v>
      </c>
      <c r="Q64" s="8">
        <v>-113</v>
      </c>
      <c r="R64" s="8">
        <v>-113</v>
      </c>
      <c r="S64" s="101">
        <f t="shared" si="37"/>
        <v>105</v>
      </c>
      <c r="T64" s="8">
        <f t="shared" si="65"/>
        <v>185</v>
      </c>
      <c r="U64" s="8">
        <v>4</v>
      </c>
      <c r="V64" s="8">
        <f t="shared" si="38"/>
        <v>0.75194503000000001</v>
      </c>
      <c r="W64" s="8">
        <f t="shared" si="39"/>
        <v>0</v>
      </c>
      <c r="X64" s="38">
        <f t="shared" si="40"/>
        <v>0.75194503000000001</v>
      </c>
      <c r="Y64" s="8">
        <f t="shared" si="41"/>
        <v>175.50800000000001</v>
      </c>
      <c r="Z64" s="8">
        <f t="shared" si="42"/>
        <v>0</v>
      </c>
      <c r="AA64" s="38">
        <f t="shared" si="43"/>
        <v>175.50800000000001</v>
      </c>
      <c r="AB64" s="39">
        <f t="shared" si="44"/>
        <v>-0.30104979211224353</v>
      </c>
      <c r="AC64" s="38">
        <f t="shared" si="45"/>
        <v>6.8149512967956558E-2</v>
      </c>
      <c r="AD64" s="39">
        <f t="shared" si="46"/>
        <v>1.1699020795966708</v>
      </c>
      <c r="AE64" s="38">
        <f t="shared" si="47"/>
        <v>0</v>
      </c>
      <c r="AF64" s="39">
        <f t="shared" si="48"/>
        <v>1.1699020795966708</v>
      </c>
      <c r="AG64" s="82">
        <f t="shared" si="49"/>
        <v>216.43188472538409</v>
      </c>
      <c r="AH64" s="82">
        <f t="shared" ref="AH64:AH66" si="296">IF(I64=A$10,0,IF(I64=90,3.571,IF(I64=89,3.559,IF(I64=88,3.54,IF(I64=87,3.508,IF(I64=86,3.458,IF(I64=85,3.386,IF(I64=84,3.288,0))))))))</f>
        <v>0</v>
      </c>
      <c r="AI64" s="82">
        <f t="shared" ref="AI64:AI66" si="297">IF(I64=A$10,0,IF(I64=83,3.166,IF(I64=82,3.018,IF(I64=81,2.849,IF(I64=80,2.669,IF(I64=79,2.5,IF(I64=78,2.358,IF(I64=77,2.251,0))))))))</f>
        <v>0</v>
      </c>
      <c r="AJ64" s="82">
        <f t="shared" ref="AJ64:AJ66" si="298">IF(I64=A$10,0,IF(I64=76,2.184,IF(I64=75,2.142,IF(I64=74,2.113,IF(I64=73,2.087,IF(I64=72,2.053,IF(I64=71,2.002,IF(I64=70,1.933,0))))))))</f>
        <v>0</v>
      </c>
      <c r="AK64" s="82">
        <f t="shared" ref="AK64:AK66" si="299">IF(I64=A$10,0,IF(I64=69,1.856,IF(I64=68,1.782,IF(I64=67,1.719,IF(I64=66,1.671,IF(I64=65,1.636,IF(I64=64,1.608,IF(I64=63,1.584,0))))))))</f>
        <v>0</v>
      </c>
      <c r="AL64" s="82">
        <f t="shared" ref="AL64:AL66" si="300">IF(I64=A$10,0,IF(I64=62,1.561,IF(I64=61,1.536,IF(I64=60,1.509,IF(I64=59,1.48,IF(I64=58,1.449,IF(I64=57,1.417,IF(I64=56,1.384,0))))))))</f>
        <v>0</v>
      </c>
      <c r="AM64" s="82">
        <f t="shared" ref="AM64:AM66" si="301">IF(I64=A$10,0,IF(I64=55,1.35,IF(I64=54,1.319,IF(I64=53,1.293,IF(I64=52,1.271,IF(I64=51,1.255,IF(I64=50,1.243,IF(I64=49,1.234,0))))))))</f>
        <v>0</v>
      </c>
      <c r="AN64" s="82">
        <f t="shared" ref="AN64:AN66" si="302">IF(I64=A$10,0,IF(I64=48,1.226,IF(I64=47,1.217,IF(I64=46,1.207,IF(I64=45,1.195,IF(I64=44,1.183,IF(I64=43,1.17,IF(I64=42,1.158,0))))))))</f>
        <v>0</v>
      </c>
      <c r="AO64" s="82">
        <f t="shared" ref="AO64:AO66" si="303">IF(I64=A$10,0,IF(I64=41,1.147,IF(I64=40,1.136,IF(I64=39,1.125,IF(I64=38,1.113,IF(I64=37,1.1,IF(I64=36,1.087,IF(I64=35,1.072,0))))))))</f>
        <v>0</v>
      </c>
      <c r="AP64" s="82">
        <f t="shared" ref="AP64:AP66" si="304">IF(I64=A$10,0,IF(I64=36,1.087,IF(I64=35,1.072,0)))</f>
        <v>0</v>
      </c>
      <c r="AQ64" s="82">
        <f t="shared" ref="AQ64:AQ66" si="305">IF(I64=A$10,0,MAX(AH64:AP64))</f>
        <v>0</v>
      </c>
      <c r="AR64" s="83" t="str">
        <f t="shared" si="34"/>
        <v/>
      </c>
      <c r="AS64" s="84" t="str">
        <f t="shared" si="35"/>
        <v>W60</v>
      </c>
      <c r="AT64" s="85" t="str">
        <f t="shared" si="60"/>
        <v/>
      </c>
      <c r="AU64" s="82" t="str">
        <f t="shared" si="61"/>
        <v>M60</v>
      </c>
      <c r="AV64" s="82" t="str">
        <f t="shared" si="62"/>
        <v xml:space="preserve"> </v>
      </c>
    </row>
    <row r="65" spans="1:48" s="36" customFormat="1" ht="12.75" customHeight="1">
      <c r="A65" s="111">
        <v>56</v>
      </c>
      <c r="B65" s="104" t="s">
        <v>51</v>
      </c>
      <c r="C65" s="103">
        <v>1008337</v>
      </c>
      <c r="D65" s="8" t="str">
        <f t="shared" si="63"/>
        <v>M45</v>
      </c>
      <c r="E65" s="8">
        <v>96</v>
      </c>
      <c r="F65" s="33" t="s">
        <v>165</v>
      </c>
      <c r="G65" s="33" t="s">
        <v>166</v>
      </c>
      <c r="H65" s="8">
        <v>1977</v>
      </c>
      <c r="I65" s="8">
        <f t="shared" si="64"/>
        <v>45</v>
      </c>
      <c r="J65" s="96" t="s">
        <v>167</v>
      </c>
      <c r="K65" s="8">
        <v>91.3</v>
      </c>
      <c r="L65" s="8">
        <v>75</v>
      </c>
      <c r="M65" s="8">
        <v>78</v>
      </c>
      <c r="N65" s="8">
        <v>-80</v>
      </c>
      <c r="O65" s="101">
        <f t="shared" si="36"/>
        <v>78</v>
      </c>
      <c r="P65" s="8">
        <v>100</v>
      </c>
      <c r="Q65" s="8">
        <v>105</v>
      </c>
      <c r="R65" s="8">
        <v>112</v>
      </c>
      <c r="S65" s="101">
        <f t="shared" si="37"/>
        <v>112</v>
      </c>
      <c r="T65" s="8">
        <f t="shared" si="65"/>
        <v>190</v>
      </c>
      <c r="U65" s="8">
        <v>1</v>
      </c>
      <c r="V65" s="8">
        <f t="shared" si="38"/>
        <v>0.75194503000000001</v>
      </c>
      <c r="W65" s="8">
        <f t="shared" si="39"/>
        <v>0</v>
      </c>
      <c r="X65" s="38">
        <f t="shared" si="40"/>
        <v>0.75194503000000001</v>
      </c>
      <c r="Y65" s="8">
        <f t="shared" si="41"/>
        <v>175.50800000000001</v>
      </c>
      <c r="Z65" s="8">
        <f t="shared" si="42"/>
        <v>0</v>
      </c>
      <c r="AA65" s="38">
        <f t="shared" si="43"/>
        <v>175.50800000000001</v>
      </c>
      <c r="AB65" s="39">
        <f t="shared" si="44"/>
        <v>-0.28382613971580628</v>
      </c>
      <c r="AC65" s="38">
        <f t="shared" si="45"/>
        <v>6.0574644511105342E-2</v>
      </c>
      <c r="AD65" s="39">
        <f t="shared" si="46"/>
        <v>1.1496738270177094</v>
      </c>
      <c r="AE65" s="38">
        <f t="shared" si="47"/>
        <v>0</v>
      </c>
      <c r="AF65" s="39">
        <f t="shared" si="48"/>
        <v>1.1496738270177094</v>
      </c>
      <c r="AG65" s="82">
        <f t="shared" si="49"/>
        <v>218.43802713336478</v>
      </c>
      <c r="AH65" s="82">
        <f t="shared" si="296"/>
        <v>0</v>
      </c>
      <c r="AI65" s="82">
        <f t="shared" si="297"/>
        <v>0</v>
      </c>
      <c r="AJ65" s="82">
        <f t="shared" si="298"/>
        <v>0</v>
      </c>
      <c r="AK65" s="82">
        <f t="shared" si="299"/>
        <v>0</v>
      </c>
      <c r="AL65" s="82">
        <f t="shared" si="300"/>
        <v>0</v>
      </c>
      <c r="AM65" s="82">
        <f t="shared" si="301"/>
        <v>0</v>
      </c>
      <c r="AN65" s="82">
        <f t="shared" si="302"/>
        <v>1.1950000000000001</v>
      </c>
      <c r="AO65" s="82">
        <f t="shared" si="303"/>
        <v>0</v>
      </c>
      <c r="AP65" s="82">
        <f t="shared" si="304"/>
        <v>0</v>
      </c>
      <c r="AQ65" s="82">
        <f t="shared" si="305"/>
        <v>1.1950000000000001</v>
      </c>
      <c r="AR65" s="83" t="str">
        <f t="shared" si="34"/>
        <v>W45</v>
      </c>
      <c r="AS65" s="84" t="str">
        <f t="shared" si="35"/>
        <v>W60</v>
      </c>
      <c r="AT65" s="85" t="str">
        <f t="shared" si="60"/>
        <v>M45</v>
      </c>
      <c r="AU65" s="82" t="str">
        <f t="shared" si="61"/>
        <v>M60</v>
      </c>
      <c r="AV65" s="82">
        <f t="shared" si="62"/>
        <v>261.03344242437095</v>
      </c>
    </row>
    <row r="66" spans="1:48" s="36" customFormat="1" ht="12.75" customHeight="1">
      <c r="A66" s="111">
        <v>3</v>
      </c>
      <c r="B66" s="104" t="s">
        <v>51</v>
      </c>
      <c r="C66" s="103">
        <v>1044486</v>
      </c>
      <c r="D66" s="8" t="str">
        <f t="shared" si="63"/>
        <v/>
      </c>
      <c r="E66" s="8">
        <v>102</v>
      </c>
      <c r="F66" s="33" t="s">
        <v>168</v>
      </c>
      <c r="G66" s="33" t="s">
        <v>169</v>
      </c>
      <c r="H66" s="8">
        <v>1995</v>
      </c>
      <c r="I66" s="8">
        <f t="shared" si="64"/>
        <v>27</v>
      </c>
      <c r="J66" s="96" t="s">
        <v>58</v>
      </c>
      <c r="K66" s="8">
        <v>96.45</v>
      </c>
      <c r="L66" s="8">
        <v>99</v>
      </c>
      <c r="M66" s="8">
        <v>104</v>
      </c>
      <c r="N66" s="8">
        <v>-110</v>
      </c>
      <c r="O66" s="101">
        <f t="shared" si="36"/>
        <v>104</v>
      </c>
      <c r="P66" s="8">
        <v>127</v>
      </c>
      <c r="Q66" s="8">
        <v>132</v>
      </c>
      <c r="R66" s="8">
        <v>137</v>
      </c>
      <c r="S66" s="101">
        <f t="shared" si="37"/>
        <v>137</v>
      </c>
      <c r="T66" s="8">
        <f t="shared" si="65"/>
        <v>241</v>
      </c>
      <c r="U66" s="8">
        <v>2</v>
      </c>
      <c r="V66" s="8">
        <f t="shared" si="38"/>
        <v>0.75194503000000001</v>
      </c>
      <c r="W66" s="8">
        <f t="shared" si="39"/>
        <v>0</v>
      </c>
      <c r="X66" s="38">
        <f t="shared" si="40"/>
        <v>0.75194503000000001</v>
      </c>
      <c r="Y66" s="8">
        <f t="shared" si="41"/>
        <v>175.50800000000001</v>
      </c>
      <c r="Z66" s="8">
        <f t="shared" si="42"/>
        <v>0</v>
      </c>
      <c r="AA66" s="38">
        <f t="shared" si="43"/>
        <v>175.50800000000001</v>
      </c>
      <c r="AB66" s="39">
        <f t="shared" si="44"/>
        <v>-0.25999468527020192</v>
      </c>
      <c r="AC66" s="38">
        <f t="shared" si="45"/>
        <v>5.0829405929217822E-2</v>
      </c>
      <c r="AD66" s="39">
        <f t="shared" si="46"/>
        <v>1.1241633076017625</v>
      </c>
      <c r="AE66" s="38">
        <f t="shared" si="47"/>
        <v>0</v>
      </c>
      <c r="AF66" s="39">
        <f t="shared" si="48"/>
        <v>1.1241633076017625</v>
      </c>
      <c r="AG66" s="82">
        <f t="shared" si="49"/>
        <v>270.92335713202476</v>
      </c>
      <c r="AH66" s="82">
        <f t="shared" si="296"/>
        <v>0</v>
      </c>
      <c r="AI66" s="82">
        <f t="shared" si="297"/>
        <v>0</v>
      </c>
      <c r="AJ66" s="82">
        <f t="shared" si="298"/>
        <v>0</v>
      </c>
      <c r="AK66" s="82">
        <f t="shared" si="299"/>
        <v>0</v>
      </c>
      <c r="AL66" s="82">
        <f t="shared" si="300"/>
        <v>0</v>
      </c>
      <c r="AM66" s="82">
        <f t="shared" si="301"/>
        <v>0</v>
      </c>
      <c r="AN66" s="82">
        <f t="shared" si="302"/>
        <v>0</v>
      </c>
      <c r="AO66" s="82">
        <f t="shared" si="303"/>
        <v>0</v>
      </c>
      <c r="AP66" s="82">
        <f t="shared" si="304"/>
        <v>0</v>
      </c>
      <c r="AQ66" s="82">
        <f t="shared" si="305"/>
        <v>0</v>
      </c>
      <c r="AR66" s="83" t="str">
        <f t="shared" si="34"/>
        <v/>
      </c>
      <c r="AS66" s="84" t="str">
        <f t="shared" si="35"/>
        <v>W60</v>
      </c>
      <c r="AT66" s="85" t="str">
        <f t="shared" si="60"/>
        <v/>
      </c>
      <c r="AU66" s="82" t="str">
        <f t="shared" si="61"/>
        <v>M60</v>
      </c>
      <c r="AV66" s="82" t="str">
        <f t="shared" si="62"/>
        <v xml:space="preserve"> </v>
      </c>
    </row>
    <row r="67" spans="1:48" s="36" customFormat="1" ht="12.75" customHeight="1">
      <c r="A67" s="111">
        <v>61</v>
      </c>
      <c r="B67" s="104" t="s">
        <v>51</v>
      </c>
      <c r="C67" s="103">
        <v>1057765</v>
      </c>
      <c r="D67" s="8" t="str">
        <f t="shared" ref="D67:D104" si="306">IF(B67="F",AR67,AT67)</f>
        <v/>
      </c>
      <c r="E67" s="8">
        <v>102</v>
      </c>
      <c r="F67" s="33" t="s">
        <v>101</v>
      </c>
      <c r="G67" s="33" t="s">
        <v>172</v>
      </c>
      <c r="H67" s="8">
        <v>1999</v>
      </c>
      <c r="I67" s="8">
        <f t="shared" ref="I67:I104" si="307">IF(AND(H67&lt;&gt;"",H67&lt;&gt;0),A$10-H67,"")</f>
        <v>23</v>
      </c>
      <c r="J67" s="96" t="s">
        <v>58</v>
      </c>
      <c r="K67" s="8">
        <v>101.95</v>
      </c>
      <c r="L67" s="8">
        <v>77</v>
      </c>
      <c r="M67" s="8">
        <v>-81</v>
      </c>
      <c r="N67" s="8">
        <v>-83</v>
      </c>
      <c r="O67" s="101">
        <f t="shared" ref="O67:O104" si="308">IF(L67&lt;&gt;"",MAX(L67:N67),"")</f>
        <v>77</v>
      </c>
      <c r="P67" s="8">
        <v>110</v>
      </c>
      <c r="Q67" s="8">
        <v>115</v>
      </c>
      <c r="R67" s="8">
        <v>-118</v>
      </c>
      <c r="S67" s="101">
        <f t="shared" ref="S67:S104" si="309">IF(P67&lt;&gt;"",MAX(P67:R67),"")</f>
        <v>115</v>
      </c>
      <c r="T67" s="8">
        <f t="shared" ref="T67:T104" si="310">IF(O67&lt;&gt;"",SUM(O67,S67),"")</f>
        <v>192</v>
      </c>
      <c r="U67" s="8">
        <v>3</v>
      </c>
      <c r="V67" s="8">
        <f t="shared" ref="V67:V104" si="311">IF(B67="M",0.75194503,0)</f>
        <v>0.75194503000000001</v>
      </c>
      <c r="W67" s="8">
        <f t="shared" ref="W67:W104" si="312">IF(B67="F",0.783497476,0)</f>
        <v>0</v>
      </c>
      <c r="X67" s="38">
        <f t="shared" ref="X67:X104" si="313">MAX(V67:W67)</f>
        <v>0.75194503000000001</v>
      </c>
      <c r="Y67" s="8">
        <f t="shared" ref="Y67:Y104" si="314">IF(B67="M",175.508,0)</f>
        <v>175.50800000000001</v>
      </c>
      <c r="Z67" s="8">
        <f t="shared" ref="Z67:Z104" si="315">IF(B67="F",153.655,0)</f>
        <v>0</v>
      </c>
      <c r="AA67" s="38">
        <f t="shared" ref="AA67:AA104" si="316">MAX(Y67:Z67)</f>
        <v>175.50800000000001</v>
      </c>
      <c r="AB67" s="39">
        <f t="shared" ref="AB67:AB104" si="317">LOG10(K67/AA67)</f>
        <v>-0.23590968713594643</v>
      </c>
      <c r="AC67" s="38">
        <f t="shared" ref="AC67:AC104" si="318">X67*AB67*AB67</f>
        <v>4.1848282858079018E-2</v>
      </c>
      <c r="AD67" s="39">
        <f t="shared" ref="AD67:AD104" si="319">POWER(10,AC67)</f>
        <v>1.1011545632121065</v>
      </c>
      <c r="AE67" s="38">
        <f t="shared" ref="AE67:AE104" si="320">IF(K67&gt;AA67,1,0)</f>
        <v>0</v>
      </c>
      <c r="AF67" s="39">
        <f t="shared" ref="AF67:AF104" si="321">IF(AE67=0,MAX(AD67:AE67),1)</f>
        <v>1.1011545632121065</v>
      </c>
      <c r="AG67" s="82">
        <f t="shared" ref="AG67:AG104" si="322">IF(T67&lt;&gt;"",T67*AF67,"")</f>
        <v>211.42167613672444</v>
      </c>
      <c r="AH67" s="82">
        <f t="shared" ref="AH67:AH68" si="323">IF(I67=A$10,0,IF(I67=90,3.571,IF(I67=89,3.559,IF(I67=88,3.54,IF(I67=87,3.508,IF(I67=86,3.458,IF(I67=85,3.386,IF(I67=84,3.288,0))))))))</f>
        <v>0</v>
      </c>
      <c r="AI67" s="82">
        <f t="shared" ref="AI67:AI68" si="324">IF(I67=A$10,0,IF(I67=83,3.166,IF(I67=82,3.018,IF(I67=81,2.849,IF(I67=80,2.669,IF(I67=79,2.5,IF(I67=78,2.358,IF(I67=77,2.251,0))))))))</f>
        <v>0</v>
      </c>
      <c r="AJ67" s="82">
        <f t="shared" ref="AJ67:AJ68" si="325">IF(I67=A$10,0,IF(I67=76,2.184,IF(I67=75,2.142,IF(I67=74,2.113,IF(I67=73,2.087,IF(I67=72,2.053,IF(I67=71,2.002,IF(I67=70,1.933,0))))))))</f>
        <v>0</v>
      </c>
      <c r="AK67" s="82">
        <f t="shared" ref="AK67:AK68" si="326">IF(I67=A$10,0,IF(I67=69,1.856,IF(I67=68,1.782,IF(I67=67,1.719,IF(I67=66,1.671,IF(I67=65,1.636,IF(I67=64,1.608,IF(I67=63,1.584,0))))))))</f>
        <v>0</v>
      </c>
      <c r="AL67" s="82">
        <f t="shared" ref="AL67:AL68" si="327">IF(I67=A$10,0,IF(I67=62,1.561,IF(I67=61,1.536,IF(I67=60,1.509,IF(I67=59,1.48,IF(I67=58,1.449,IF(I67=57,1.417,IF(I67=56,1.384,0))))))))</f>
        <v>0</v>
      </c>
      <c r="AM67" s="82">
        <f t="shared" ref="AM67:AM68" si="328">IF(I67=A$10,0,IF(I67=55,1.35,IF(I67=54,1.319,IF(I67=53,1.293,IF(I67=52,1.271,IF(I67=51,1.255,IF(I67=50,1.243,IF(I67=49,1.234,0))))))))</f>
        <v>0</v>
      </c>
      <c r="AN67" s="82">
        <f t="shared" ref="AN67:AN68" si="329">IF(I67=A$10,0,IF(I67=48,1.226,IF(I67=47,1.217,IF(I67=46,1.207,IF(I67=45,1.195,IF(I67=44,1.183,IF(I67=43,1.17,IF(I67=42,1.158,0))))))))</f>
        <v>0</v>
      </c>
      <c r="AO67" s="82">
        <f t="shared" ref="AO67:AO68" si="330">IF(I67=A$10,0,IF(I67=41,1.147,IF(I67=40,1.136,IF(I67=39,1.125,IF(I67=38,1.113,IF(I67=37,1.1,IF(I67=36,1.087,IF(I67=35,1.072,0))))))))</f>
        <v>0</v>
      </c>
      <c r="AP67" s="82">
        <f t="shared" ref="AP67:AP68" si="331">IF(I67=A$10,0,IF(I67=36,1.087,IF(I67=35,1.072,0)))</f>
        <v>0</v>
      </c>
      <c r="AQ67" s="82">
        <f t="shared" ref="AQ67:AQ68" si="332">IF(I67=A$10,0,MAX(AH67:AP67))</f>
        <v>0</v>
      </c>
      <c r="AR67" s="83" t="str">
        <f t="shared" si="34"/>
        <v/>
      </c>
      <c r="AS67" s="84" t="str">
        <f t="shared" si="35"/>
        <v>W60</v>
      </c>
      <c r="AT67" s="85" t="str">
        <f t="shared" ref="AT67:AT104" si="333">IF(I67=0,"",IF(I67&lt;12,"Y11-",IF(I67&lt;14,"Y12",IF(I67&lt;16,"Y14",IF(I67&lt;18,"Y16",IF(I67&lt;21,"J",(IF(I67&lt;35,"",IF(I67&lt;40,"M35",IF(I67&lt;45,"M40",IF(I67&lt;50,"M45",IF(I67&lt;55,"M50",IF(I67&lt;60,"M55",AU67)))))))))))))</f>
        <v/>
      </c>
      <c r="AU67" s="82" t="str">
        <f t="shared" ref="AU67:AU104" si="334">IF(I67&lt;65,"M60",IF(I67&lt;70,"M65",IF(I67&lt;75,"M70",IF(I67&lt;80,"M75",IF(I67&lt;85,"M80",IF(I67&lt;90,"M85",""))))))</f>
        <v>M60</v>
      </c>
      <c r="AV67" s="82" t="str">
        <f t="shared" ref="AV67:AV104" si="335">IF(AQ67&gt;1,AG67*AQ67," ")</f>
        <v xml:space="preserve"> </v>
      </c>
    </row>
    <row r="68" spans="1:48" s="36" customFormat="1" ht="12.75" customHeight="1">
      <c r="A68" s="111">
        <v>34</v>
      </c>
      <c r="B68" s="104" t="s">
        <v>51</v>
      </c>
      <c r="C68" s="103">
        <v>1058938</v>
      </c>
      <c r="D68" s="8" t="str">
        <f t="shared" si="306"/>
        <v/>
      </c>
      <c r="E68" s="8">
        <v>102</v>
      </c>
      <c r="F68" s="33" t="s">
        <v>173</v>
      </c>
      <c r="G68" s="33" t="s">
        <v>174</v>
      </c>
      <c r="H68" s="8">
        <v>2000</v>
      </c>
      <c r="I68" s="8">
        <f t="shared" si="307"/>
        <v>22</v>
      </c>
      <c r="J68" s="96"/>
      <c r="K68" s="8">
        <v>101.4</v>
      </c>
      <c r="L68" s="8">
        <v>93</v>
      </c>
      <c r="M68" s="8">
        <v>98</v>
      </c>
      <c r="N68" s="8">
        <v>-102</v>
      </c>
      <c r="O68" s="101">
        <f t="shared" si="308"/>
        <v>98</v>
      </c>
      <c r="P68" s="8">
        <v>137</v>
      </c>
      <c r="Q68" s="8">
        <v>142</v>
      </c>
      <c r="R68" s="8">
        <v>146</v>
      </c>
      <c r="S68" s="101">
        <f t="shared" si="309"/>
        <v>146</v>
      </c>
      <c r="T68" s="8">
        <f t="shared" si="310"/>
        <v>244</v>
      </c>
      <c r="U68" s="8">
        <v>1</v>
      </c>
      <c r="V68" s="8">
        <f t="shared" si="311"/>
        <v>0.75194503000000001</v>
      </c>
      <c r="W68" s="8">
        <f t="shared" si="312"/>
        <v>0</v>
      </c>
      <c r="X68" s="38">
        <f t="shared" si="313"/>
        <v>0.75194503000000001</v>
      </c>
      <c r="Y68" s="8">
        <f t="shared" si="314"/>
        <v>175.50800000000001</v>
      </c>
      <c r="Z68" s="8">
        <f t="shared" si="315"/>
        <v>0</v>
      </c>
      <c r="AA68" s="38">
        <f t="shared" si="316"/>
        <v>175.50800000000001</v>
      </c>
      <c r="AB68" s="39">
        <f t="shared" si="317"/>
        <v>-0.23825896225278806</v>
      </c>
      <c r="AC68" s="38">
        <f t="shared" si="318"/>
        <v>4.2685913986219001E-2</v>
      </c>
      <c r="AD68" s="39">
        <f t="shared" si="319"/>
        <v>1.1032804281185629</v>
      </c>
      <c r="AE68" s="38">
        <f t="shared" si="320"/>
        <v>0</v>
      </c>
      <c r="AF68" s="39">
        <f t="shared" si="321"/>
        <v>1.1032804281185629</v>
      </c>
      <c r="AG68" s="82">
        <f t="shared" si="322"/>
        <v>269.20042446092936</v>
      </c>
      <c r="AH68" s="82">
        <f t="shared" si="323"/>
        <v>0</v>
      </c>
      <c r="AI68" s="82">
        <f t="shared" si="324"/>
        <v>0</v>
      </c>
      <c r="AJ68" s="82">
        <f t="shared" si="325"/>
        <v>0</v>
      </c>
      <c r="AK68" s="82">
        <f t="shared" si="326"/>
        <v>0</v>
      </c>
      <c r="AL68" s="82">
        <f t="shared" si="327"/>
        <v>0</v>
      </c>
      <c r="AM68" s="82">
        <f t="shared" si="328"/>
        <v>0</v>
      </c>
      <c r="AN68" s="82">
        <f t="shared" si="329"/>
        <v>0</v>
      </c>
      <c r="AO68" s="82">
        <f t="shared" si="330"/>
        <v>0</v>
      </c>
      <c r="AP68" s="82">
        <f t="shared" si="331"/>
        <v>0</v>
      </c>
      <c r="AQ68" s="82">
        <f t="shared" si="332"/>
        <v>0</v>
      </c>
      <c r="AR68" s="83" t="str">
        <f t="shared" si="34"/>
        <v/>
      </c>
      <c r="AS68" s="84" t="str">
        <f t="shared" si="35"/>
        <v>W60</v>
      </c>
      <c r="AT68" s="85" t="str">
        <f t="shared" si="333"/>
        <v/>
      </c>
      <c r="AU68" s="82" t="str">
        <f t="shared" si="334"/>
        <v>M60</v>
      </c>
      <c r="AV68" s="82" t="str">
        <f t="shared" si="335"/>
        <v xml:space="preserve"> </v>
      </c>
    </row>
    <row r="69" spans="1:48" s="36" customFormat="1" ht="12.75" customHeight="1">
      <c r="A69" s="111">
        <v>20</v>
      </c>
      <c r="B69" s="104" t="s">
        <v>51</v>
      </c>
      <c r="C69" s="103">
        <v>1059690</v>
      </c>
      <c r="D69" s="8" t="str">
        <f>IF(B69="F",AR69,AT69)</f>
        <v>M45</v>
      </c>
      <c r="E69" s="8">
        <v>109</v>
      </c>
      <c r="F69" s="33" t="s">
        <v>170</v>
      </c>
      <c r="G69" s="33" t="s">
        <v>171</v>
      </c>
      <c r="H69" s="8">
        <v>1973</v>
      </c>
      <c r="I69" s="8">
        <f>IF(AND(H69&lt;&gt;"",H69&lt;&gt;0),A$10-H69,"")</f>
        <v>49</v>
      </c>
      <c r="J69" s="96" t="s">
        <v>66</v>
      </c>
      <c r="K69" s="8">
        <v>105.2</v>
      </c>
      <c r="L69" s="8">
        <v>45</v>
      </c>
      <c r="M69" s="8">
        <v>50</v>
      </c>
      <c r="N69" s="8">
        <v>55</v>
      </c>
      <c r="O69" s="101">
        <f>IF(L69&lt;&gt;"",MAX(L69:N69),"")</f>
        <v>55</v>
      </c>
      <c r="P69" s="8">
        <v>70</v>
      </c>
      <c r="Q69" s="8">
        <v>75</v>
      </c>
      <c r="R69" s="8">
        <v>80</v>
      </c>
      <c r="S69" s="101">
        <f>IF(P69&lt;&gt;"",MAX(P69:R69),"")</f>
        <v>80</v>
      </c>
      <c r="T69" s="8">
        <f>IF(O69&lt;&gt;"",SUM(O69,S69),"")</f>
        <v>135</v>
      </c>
      <c r="U69" s="117">
        <v>2</v>
      </c>
      <c r="V69" s="8">
        <f>IF(B69="M",0.75194503,0)</f>
        <v>0.75194503000000001</v>
      </c>
      <c r="W69" s="8">
        <f>IF(B69="F",0.783497476,0)</f>
        <v>0</v>
      </c>
      <c r="X69" s="38">
        <f>MAX(V69:W69)</f>
        <v>0.75194503000000001</v>
      </c>
      <c r="Y69" s="8">
        <f>IF(B69="M",175.508,0)</f>
        <v>175.50800000000001</v>
      </c>
      <c r="Z69" s="8">
        <f>IF(B69="F",153.655,0)</f>
        <v>0</v>
      </c>
      <c r="AA69" s="38">
        <f>MAX(Y69:Z69)</f>
        <v>175.50800000000001</v>
      </c>
      <c r="AB69" s="39">
        <f>LOG10(K69/AA69)</f>
        <v>-0.22228117743238496</v>
      </c>
      <c r="AC69" s="38">
        <f>X69*AB69*AB69</f>
        <v>3.7152793215793428E-2</v>
      </c>
      <c r="AD69" s="39">
        <f>POWER(10,AC69)</f>
        <v>1.0893132674449055</v>
      </c>
      <c r="AE69" s="38">
        <f>IF(K69&gt;AA69,1,0)</f>
        <v>0</v>
      </c>
      <c r="AF69" s="39">
        <f>IF(AE69=0,MAX(AD69:AE69),1)</f>
        <v>1.0893132674449055</v>
      </c>
      <c r="AG69" s="82">
        <f>IF(T69&lt;&gt;"",T69*AF69,"")</f>
        <v>147.05729110506223</v>
      </c>
      <c r="AH69" s="82">
        <f>IF(I69=A$7,0,IF(I69=90,3.571,IF(I69=89,3.559,IF(I69=88,3.54,IF(I69=87,3.508,IF(I69=86,3.458,IF(I69=85,3.386,IF(I69=84,3.288,0))))))))</f>
        <v>0</v>
      </c>
      <c r="AI69" s="82">
        <f>IF(I69=A$7,0,IF(I69=83,3.166,IF(I69=82,3.018,IF(I69=81,2.849,IF(I69=80,2.669,IF(I69=79,2.5,IF(I69=78,2.358,IF(I69=77,2.251,0))))))))</f>
        <v>0</v>
      </c>
      <c r="AJ69" s="82">
        <f>IF(I69=A$7,0,IF(I69=76,2.184,IF(I69=75,2.142,IF(I69=74,2.113,IF(I69=73,2.087,IF(I69=72,2.053,IF(I69=71,2.002,IF(I69=70,1.933,0))))))))</f>
        <v>0</v>
      </c>
      <c r="AK69" s="82">
        <f>IF(I69=A$7,0,IF(I69=69,1.856,IF(I69=68,1.782,IF(I69=67,1.719,IF(I69=66,1.671,IF(I69=65,1.636,IF(I69=64,1.608,IF(I69=63,1.584,0))))))))</f>
        <v>0</v>
      </c>
      <c r="AL69" s="82">
        <f>IF(I69=A$7,0,IF(I69=62,1.561,IF(I69=61,1.536,IF(I69=60,1.509,IF(I69=59,1.48,IF(I69=58,1.449,IF(I69=57,1.417,IF(I69=56,1.384,0))))))))</f>
        <v>0</v>
      </c>
      <c r="AM69" s="82">
        <f>IF(I69=A$7,0,IF(I69=55,1.35,IF(I69=54,1.319,IF(I69=53,1.293,IF(I69=52,1.271,IF(I69=51,1.255,IF(I69=50,1.243,IF(I69=49,1.234,0))))))))</f>
        <v>1.234</v>
      </c>
      <c r="AN69" s="82">
        <f>IF(I69=A$7,0,IF(I69=48,1.226,IF(I69=47,1.217,IF(I69=46,1.207,IF(I69=45,1.195,IF(I69=44,1.183,IF(I69=43,1.17,IF(I69=42,1.158,0))))))))</f>
        <v>0</v>
      </c>
      <c r="AO69" s="82">
        <f>IF(I69=A$7,0,IF(I69=41,1.147,IF(I69=40,1.136,IF(I69=39,1.125,IF(I69=38,1.113,IF(I69=37,1.1,IF(I69=36,1.087,IF(I69=35,1.072,0))))))))</f>
        <v>0</v>
      </c>
      <c r="AP69" s="82">
        <f>IF(I69=A$7,0,IF(I69=36,1.087,IF(I69=35,1.072,0)))</f>
        <v>0</v>
      </c>
      <c r="AQ69" s="82">
        <f>IF(I69=A$7,0,MAX(AH69:AP69))</f>
        <v>1.234</v>
      </c>
      <c r="AR69" s="83" t="str">
        <f>IF(I69=0,"",IF(I69&lt;12,"Y11-",IF(I69&lt;14,"Y12",IF(I69&lt;16,"Y14",IF(I69&lt;18,"Y16",IF(I69&lt;21,"J",IF(I69&lt;35,"",IF(I69&lt;40,"W35",IF(I69&lt;45,"W40",IF(I69&lt;50,"W45",IF(I69&lt;55,"W50",IF(I69&lt;60,"W55",AS69))))))))))))</f>
        <v>W45</v>
      </c>
      <c r="AS69" s="84" t="str">
        <f>IF(I69&lt;65,"W60",IF(I69&lt;70,"W65",IF(I69&lt;75,"W70",IF(I69&lt;80,"W75",IF(I69&lt;85,"W80",IF(I69&lt;90,"W85",""))))))</f>
        <v>W60</v>
      </c>
      <c r="AT69" s="85" t="str">
        <f>IF(I69=0,"",IF(I69&lt;12,"Y11-",IF(I69&lt;14,"Y12",IF(I69&lt;16,"Y14",IF(I69&lt;18,"Y16",IF(I69&lt;21,"J",(IF(I69&lt;35,"",IF(I69&lt;40,"M35",IF(I69&lt;45,"M40",IF(I69&lt;50,"M45",IF(I69&lt;55,"M50",IF(I69&lt;60,"M55",AU69)))))))))))))</f>
        <v>M45</v>
      </c>
      <c r="AU69" s="82" t="str">
        <f>IF(I69&lt;65,"M60",IF(I69&lt;70,"M65",IF(I69&lt;75,"M70",IF(I69&lt;80,"M75",IF(I69&lt;85,"M80",IF(I69&lt;90,"M85",""))))))</f>
        <v>M60</v>
      </c>
      <c r="AV69" s="82">
        <f>IF(AQ69&gt;1,AG69*AQ69," ")</f>
        <v>181.46869722364679</v>
      </c>
    </row>
    <row r="70" spans="1:48" s="36" customFormat="1" ht="12.75" customHeight="1">
      <c r="A70" s="111">
        <v>30</v>
      </c>
      <c r="B70" s="104" t="s">
        <v>51</v>
      </c>
      <c r="C70" s="103">
        <v>172428</v>
      </c>
      <c r="D70" s="8" t="str">
        <f t="shared" si="306"/>
        <v>M35</v>
      </c>
      <c r="E70" s="8">
        <v>109</v>
      </c>
      <c r="F70" s="33" t="s">
        <v>175</v>
      </c>
      <c r="G70" s="33" t="s">
        <v>176</v>
      </c>
      <c r="H70" s="8">
        <v>1984</v>
      </c>
      <c r="I70" s="8">
        <f t="shared" si="307"/>
        <v>38</v>
      </c>
      <c r="J70" s="96" t="s">
        <v>79</v>
      </c>
      <c r="K70" s="8">
        <v>102.5</v>
      </c>
      <c r="L70" s="8">
        <v>-122</v>
      </c>
      <c r="M70" s="8">
        <v>-122</v>
      </c>
      <c r="N70" s="8">
        <v>122</v>
      </c>
      <c r="O70" s="101">
        <v>122</v>
      </c>
      <c r="P70" s="8">
        <v>-140</v>
      </c>
      <c r="Q70" s="8">
        <v>140</v>
      </c>
      <c r="R70" s="8">
        <v>-153</v>
      </c>
      <c r="S70" s="101">
        <f t="shared" si="309"/>
        <v>140</v>
      </c>
      <c r="T70" s="8">
        <f t="shared" si="310"/>
        <v>262</v>
      </c>
      <c r="U70" s="117">
        <v>1</v>
      </c>
      <c r="V70" s="8">
        <f t="shared" si="311"/>
        <v>0.75194503000000001</v>
      </c>
      <c r="W70" s="8">
        <f t="shared" si="312"/>
        <v>0</v>
      </c>
      <c r="X70" s="38">
        <f t="shared" si="313"/>
        <v>0.75194503000000001</v>
      </c>
      <c r="Y70" s="8">
        <f t="shared" si="314"/>
        <v>175.50800000000001</v>
      </c>
      <c r="Z70" s="8">
        <f t="shared" si="315"/>
        <v>0</v>
      </c>
      <c r="AA70" s="38">
        <f t="shared" si="316"/>
        <v>175.50800000000001</v>
      </c>
      <c r="AB70" s="39">
        <f t="shared" si="317"/>
        <v>-0.23357305185833213</v>
      </c>
      <c r="AC70" s="38">
        <f t="shared" si="318"/>
        <v>4.1023391693230792E-2</v>
      </c>
      <c r="AD70" s="39">
        <f t="shared" si="319"/>
        <v>1.0990650349803852</v>
      </c>
      <c r="AE70" s="38">
        <f t="shared" si="320"/>
        <v>0</v>
      </c>
      <c r="AF70" s="39">
        <f t="shared" si="321"/>
        <v>1.0990650349803852</v>
      </c>
      <c r="AG70" s="82">
        <f t="shared" si="322"/>
        <v>287.95503916486092</v>
      </c>
      <c r="AH70" s="82">
        <f t="shared" ref="AH70" si="336">IF(I70=A$7,0,IF(I70=90,3.571,IF(I70=89,3.559,IF(I70=88,3.54,IF(I70=87,3.508,IF(I70=86,3.458,IF(I70=85,3.386,IF(I70=84,3.288,0))))))))</f>
        <v>0</v>
      </c>
      <c r="AI70" s="82">
        <f t="shared" ref="AI70" si="337">IF(I70=A$7,0,IF(I70=83,3.166,IF(I70=82,3.018,IF(I70=81,2.849,IF(I70=80,2.669,IF(I70=79,2.5,IF(I70=78,2.358,IF(I70=77,2.251,0))))))))</f>
        <v>0</v>
      </c>
      <c r="AJ70" s="82">
        <f t="shared" ref="AJ70" si="338">IF(I70=A$7,0,IF(I70=76,2.184,IF(I70=75,2.142,IF(I70=74,2.113,IF(I70=73,2.087,IF(I70=72,2.053,IF(I70=71,2.002,IF(I70=70,1.933,0))))))))</f>
        <v>0</v>
      </c>
      <c r="AK70" s="82">
        <f t="shared" ref="AK70" si="339">IF(I70=A$7,0,IF(I70=69,1.856,IF(I70=68,1.782,IF(I70=67,1.719,IF(I70=66,1.671,IF(I70=65,1.636,IF(I70=64,1.608,IF(I70=63,1.584,0))))))))</f>
        <v>0</v>
      </c>
      <c r="AL70" s="82">
        <f t="shared" ref="AL70" si="340">IF(I70=A$7,0,IF(I70=62,1.561,IF(I70=61,1.536,IF(I70=60,1.509,IF(I70=59,1.48,IF(I70=58,1.449,IF(I70=57,1.417,IF(I70=56,1.384,0))))))))</f>
        <v>0</v>
      </c>
      <c r="AM70" s="82">
        <f t="shared" ref="AM70" si="341">IF(I70=A$7,0,IF(I70=55,1.35,IF(I70=54,1.319,IF(I70=53,1.293,IF(I70=52,1.271,IF(I70=51,1.255,IF(I70=50,1.243,IF(I70=49,1.234,0))))))))</f>
        <v>0</v>
      </c>
      <c r="AN70" s="82">
        <f t="shared" ref="AN70" si="342">IF(I70=A$7,0,IF(I70=48,1.226,IF(I70=47,1.217,IF(I70=46,1.207,IF(I70=45,1.195,IF(I70=44,1.183,IF(I70=43,1.17,IF(I70=42,1.158,0))))))))</f>
        <v>0</v>
      </c>
      <c r="AO70" s="82">
        <f t="shared" ref="AO70" si="343">IF(I70=A$7,0,IF(I70=41,1.147,IF(I70=40,1.136,IF(I70=39,1.125,IF(I70=38,1.113,IF(I70=37,1.1,IF(I70=36,1.087,IF(I70=35,1.072,0))))))))</f>
        <v>1.113</v>
      </c>
      <c r="AP70" s="82">
        <f t="shared" ref="AP70" si="344">IF(I70=A$7,0,IF(I70=36,1.087,IF(I70=35,1.072,0)))</f>
        <v>0</v>
      </c>
      <c r="AQ70" s="82">
        <f t="shared" ref="AQ70" si="345">IF(I70=A$7,0,MAX(AH70:AP70))</f>
        <v>1.113</v>
      </c>
      <c r="AR70" s="83" t="str">
        <f t="shared" si="34"/>
        <v>W35</v>
      </c>
      <c r="AS70" s="84" t="str">
        <f t="shared" si="35"/>
        <v>W60</v>
      </c>
      <c r="AT70" s="85" t="str">
        <f t="shared" si="333"/>
        <v>M35</v>
      </c>
      <c r="AU70" s="82" t="str">
        <f t="shared" si="334"/>
        <v>M60</v>
      </c>
      <c r="AV70" s="82">
        <f t="shared" si="335"/>
        <v>320.49395859049019</v>
      </c>
    </row>
    <row r="71" spans="1:48" s="36" customFormat="1" ht="12.75" customHeight="1">
      <c r="A71" s="111">
        <v>64</v>
      </c>
      <c r="B71" s="104" t="s">
        <v>51</v>
      </c>
      <c r="C71" s="103">
        <v>1019375</v>
      </c>
      <c r="D71" s="8" t="str">
        <f t="shared" si="306"/>
        <v>M50</v>
      </c>
      <c r="E71" s="8" t="s">
        <v>162</v>
      </c>
      <c r="F71" s="33" t="s">
        <v>177</v>
      </c>
      <c r="G71" s="33" t="s">
        <v>178</v>
      </c>
      <c r="H71" s="8">
        <v>1969</v>
      </c>
      <c r="I71" s="8">
        <f t="shared" si="307"/>
        <v>53</v>
      </c>
      <c r="J71" s="96" t="s">
        <v>66</v>
      </c>
      <c r="K71" s="8">
        <v>150.25</v>
      </c>
      <c r="L71" s="8">
        <v>80</v>
      </c>
      <c r="M71" s="8">
        <v>85</v>
      </c>
      <c r="N71" s="8">
        <v>-90</v>
      </c>
      <c r="O71" s="101">
        <f t="shared" si="308"/>
        <v>85</v>
      </c>
      <c r="P71" s="8">
        <v>115</v>
      </c>
      <c r="Q71" s="8">
        <v>120</v>
      </c>
      <c r="R71" s="8">
        <v>126</v>
      </c>
      <c r="S71" s="101">
        <f t="shared" si="309"/>
        <v>126</v>
      </c>
      <c r="T71" s="8">
        <f t="shared" si="310"/>
        <v>211</v>
      </c>
      <c r="U71" s="8">
        <v>1</v>
      </c>
      <c r="V71" s="8">
        <f t="shared" si="311"/>
        <v>0.75194503000000001</v>
      </c>
      <c r="W71" s="8">
        <f t="shared" si="312"/>
        <v>0</v>
      </c>
      <c r="X71" s="38">
        <f t="shared" si="313"/>
        <v>0.75194503000000001</v>
      </c>
      <c r="Y71" s="8">
        <f t="shared" si="314"/>
        <v>175.50800000000001</v>
      </c>
      <c r="Z71" s="8">
        <f t="shared" si="315"/>
        <v>0</v>
      </c>
      <c r="AA71" s="38">
        <f t="shared" si="316"/>
        <v>175.50800000000001</v>
      </c>
      <c r="AB71" s="39">
        <f t="shared" si="317"/>
        <v>-6.7482436575328084E-2</v>
      </c>
      <c r="AC71" s="38">
        <f t="shared" si="318"/>
        <v>3.4242668663575092E-3</v>
      </c>
      <c r="AD71" s="39">
        <f t="shared" si="319"/>
        <v>1.0079158316755019</v>
      </c>
      <c r="AE71" s="38">
        <f t="shared" si="320"/>
        <v>0</v>
      </c>
      <c r="AF71" s="39">
        <f t="shared" si="321"/>
        <v>1.0079158316755019</v>
      </c>
      <c r="AG71" s="82">
        <f t="shared" si="322"/>
        <v>212.6702404835309</v>
      </c>
      <c r="AH71" s="82">
        <f t="shared" ref="AH71:AH73" si="346">IF(I71=A$10,0,IF(I71=90,3.571,IF(I71=89,3.559,IF(I71=88,3.54,IF(I71=87,3.508,IF(I71=86,3.458,IF(I71=85,3.386,IF(I71=84,3.288,0))))))))</f>
        <v>0</v>
      </c>
      <c r="AI71" s="82">
        <f t="shared" ref="AI71:AI73" si="347">IF(I71=A$10,0,IF(I71=83,3.166,IF(I71=82,3.018,IF(I71=81,2.849,IF(I71=80,2.669,IF(I71=79,2.5,IF(I71=78,2.358,IF(I71=77,2.251,0))))))))</f>
        <v>0</v>
      </c>
      <c r="AJ71" s="82">
        <f t="shared" ref="AJ71:AJ73" si="348">IF(I71=A$10,0,IF(I71=76,2.184,IF(I71=75,2.142,IF(I71=74,2.113,IF(I71=73,2.087,IF(I71=72,2.053,IF(I71=71,2.002,IF(I71=70,1.933,0))))))))</f>
        <v>0</v>
      </c>
      <c r="AK71" s="82">
        <f t="shared" ref="AK71:AK73" si="349">IF(I71=A$10,0,IF(I71=69,1.856,IF(I71=68,1.782,IF(I71=67,1.719,IF(I71=66,1.671,IF(I71=65,1.636,IF(I71=64,1.608,IF(I71=63,1.584,0))))))))</f>
        <v>0</v>
      </c>
      <c r="AL71" s="82">
        <f t="shared" ref="AL71:AL73" si="350">IF(I71=A$10,0,IF(I71=62,1.561,IF(I71=61,1.536,IF(I71=60,1.509,IF(I71=59,1.48,IF(I71=58,1.449,IF(I71=57,1.417,IF(I71=56,1.384,0))))))))</f>
        <v>0</v>
      </c>
      <c r="AM71" s="82">
        <f t="shared" ref="AM71:AM73" si="351">IF(I71=A$10,0,IF(I71=55,1.35,IF(I71=54,1.319,IF(I71=53,1.293,IF(I71=52,1.271,IF(I71=51,1.255,IF(I71=50,1.243,IF(I71=49,1.234,0))))))))</f>
        <v>1.2929999999999999</v>
      </c>
      <c r="AN71" s="82">
        <f t="shared" ref="AN71:AN73" si="352">IF(I71=A$10,0,IF(I71=48,1.226,IF(I71=47,1.217,IF(I71=46,1.207,IF(I71=45,1.195,IF(I71=44,1.183,IF(I71=43,1.17,IF(I71=42,1.158,0))))))))</f>
        <v>0</v>
      </c>
      <c r="AO71" s="82">
        <f t="shared" ref="AO71:AO73" si="353">IF(I71=A$10,0,IF(I71=41,1.147,IF(I71=40,1.136,IF(I71=39,1.125,IF(I71=38,1.113,IF(I71=37,1.1,IF(I71=36,1.087,IF(I71=35,1.072,0))))))))</f>
        <v>0</v>
      </c>
      <c r="AP71" s="82">
        <f t="shared" ref="AP71:AP73" si="354">IF(I71=A$10,0,IF(I71=36,1.087,IF(I71=35,1.072,0)))</f>
        <v>0</v>
      </c>
      <c r="AQ71" s="82">
        <f t="shared" ref="AQ71:AQ73" si="355">IF(I71=A$10,0,MAX(AH71:AP71))</f>
        <v>1.2929999999999999</v>
      </c>
      <c r="AR71" s="83" t="str">
        <f t="shared" ref="AR71:AR104" si="356">IF(I71=0,"",IF(I71&lt;12,"Y11-",IF(I71&lt;14,"Y12",IF(I71&lt;16,"Y14",IF(I71&lt;18,"Y16",IF(I71&lt;21,"J",IF(I71&lt;35,"",IF(I71&lt;40,"W35",IF(I71&lt;45,"W40",IF(I71&lt;50,"W45",IF(I71&lt;55,"W50",IF(I71&lt;60,"W55",AS71))))))))))))</f>
        <v>W50</v>
      </c>
      <c r="AS71" s="84" t="str">
        <f t="shared" ref="AS71:AS104" si="357">IF(I71&lt;65,"W60",IF(I71&lt;70,"W65",IF(I71&lt;75,"W70",IF(I71&lt;80,"W75",IF(I71&lt;85,"W80",IF(I71&lt;90,"W85",""))))))</f>
        <v>W60</v>
      </c>
      <c r="AT71" s="85" t="str">
        <f t="shared" si="333"/>
        <v>M50</v>
      </c>
      <c r="AU71" s="82" t="str">
        <f t="shared" si="334"/>
        <v>M60</v>
      </c>
      <c r="AV71" s="82">
        <f t="shared" si="335"/>
        <v>274.98262094520544</v>
      </c>
    </row>
    <row r="72" spans="1:48" s="36" customFormat="1" ht="12.75" customHeight="1">
      <c r="A72" s="105"/>
      <c r="B72" s="8"/>
      <c r="C72" s="8"/>
      <c r="D72" s="8" t="str">
        <f t="shared" si="306"/>
        <v/>
      </c>
      <c r="E72" s="8"/>
      <c r="F72" s="33"/>
      <c r="G72" s="33"/>
      <c r="H72" s="8"/>
      <c r="I72" s="8" t="str">
        <f t="shared" si="307"/>
        <v/>
      </c>
      <c r="J72" s="96"/>
      <c r="K72" s="8"/>
      <c r="L72" s="8"/>
      <c r="M72" s="8"/>
      <c r="N72" s="8"/>
      <c r="O72" s="8" t="str">
        <f t="shared" si="308"/>
        <v/>
      </c>
      <c r="P72" s="8"/>
      <c r="Q72" s="8"/>
      <c r="R72" s="8"/>
      <c r="S72" s="8" t="str">
        <f t="shared" si="309"/>
        <v/>
      </c>
      <c r="T72" s="8" t="str">
        <f t="shared" si="310"/>
        <v/>
      </c>
      <c r="U72" s="8"/>
      <c r="V72" s="8">
        <f t="shared" si="311"/>
        <v>0</v>
      </c>
      <c r="W72" s="8">
        <f t="shared" si="312"/>
        <v>0</v>
      </c>
      <c r="X72" s="38">
        <f t="shared" si="313"/>
        <v>0</v>
      </c>
      <c r="Y72" s="8">
        <f t="shared" si="314"/>
        <v>0</v>
      </c>
      <c r="Z72" s="8">
        <f t="shared" si="315"/>
        <v>0</v>
      </c>
      <c r="AA72" s="38">
        <f t="shared" si="316"/>
        <v>0</v>
      </c>
      <c r="AB72" s="39" t="e">
        <f t="shared" si="317"/>
        <v>#DIV/0!</v>
      </c>
      <c r="AC72" s="38" t="e">
        <f t="shared" si="318"/>
        <v>#DIV/0!</v>
      </c>
      <c r="AD72" s="39" t="e">
        <f t="shared" si="319"/>
        <v>#DIV/0!</v>
      </c>
      <c r="AE72" s="38">
        <f t="shared" si="320"/>
        <v>0</v>
      </c>
      <c r="AF72" s="39" t="e">
        <f t="shared" si="321"/>
        <v>#DIV/0!</v>
      </c>
      <c r="AG72" s="82" t="str">
        <f t="shared" si="322"/>
        <v/>
      </c>
      <c r="AH72" s="82">
        <f t="shared" si="346"/>
        <v>0</v>
      </c>
      <c r="AI72" s="82">
        <f t="shared" si="347"/>
        <v>0</v>
      </c>
      <c r="AJ72" s="82">
        <f t="shared" si="348"/>
        <v>0</v>
      </c>
      <c r="AK72" s="82">
        <f t="shared" si="349"/>
        <v>0</v>
      </c>
      <c r="AL72" s="82">
        <f t="shared" si="350"/>
        <v>0</v>
      </c>
      <c r="AM72" s="82">
        <f t="shared" si="351"/>
        <v>0</v>
      </c>
      <c r="AN72" s="82">
        <f t="shared" si="352"/>
        <v>0</v>
      </c>
      <c r="AO72" s="82">
        <f t="shared" si="353"/>
        <v>0</v>
      </c>
      <c r="AP72" s="82">
        <f t="shared" si="354"/>
        <v>0</v>
      </c>
      <c r="AQ72" s="82">
        <f t="shared" si="355"/>
        <v>0</v>
      </c>
      <c r="AR72" s="83" t="str">
        <f t="shared" si="356"/>
        <v/>
      </c>
      <c r="AS72" s="84" t="str">
        <f t="shared" si="357"/>
        <v/>
      </c>
      <c r="AT72" s="85" t="str">
        <f t="shared" si="333"/>
        <v/>
      </c>
      <c r="AU72" s="82" t="str">
        <f t="shared" si="334"/>
        <v/>
      </c>
      <c r="AV72" s="82" t="str">
        <f t="shared" si="335"/>
        <v xml:space="preserve"> </v>
      </c>
    </row>
    <row r="73" spans="1:48" s="36" customFormat="1" ht="12.75" customHeight="1">
      <c r="A73" s="8"/>
      <c r="B73" s="8"/>
      <c r="C73" s="8"/>
      <c r="D73" s="8" t="str">
        <f t="shared" si="306"/>
        <v/>
      </c>
      <c r="E73" s="8"/>
      <c r="F73" s="33"/>
      <c r="G73" s="33"/>
      <c r="H73" s="8"/>
      <c r="I73" s="8" t="str">
        <f t="shared" si="307"/>
        <v/>
      </c>
      <c r="J73" s="96"/>
      <c r="K73" s="8"/>
      <c r="L73" s="8"/>
      <c r="M73" s="8"/>
      <c r="N73" s="8"/>
      <c r="O73" s="8" t="str">
        <f t="shared" si="308"/>
        <v/>
      </c>
      <c r="P73" s="8"/>
      <c r="Q73" s="8"/>
      <c r="R73" s="8"/>
      <c r="S73" s="8" t="str">
        <f t="shared" si="309"/>
        <v/>
      </c>
      <c r="T73" s="8" t="str">
        <f t="shared" si="310"/>
        <v/>
      </c>
      <c r="U73" s="8"/>
      <c r="V73" s="8">
        <f t="shared" si="311"/>
        <v>0</v>
      </c>
      <c r="W73" s="8">
        <f t="shared" si="312"/>
        <v>0</v>
      </c>
      <c r="X73" s="38">
        <f t="shared" si="313"/>
        <v>0</v>
      </c>
      <c r="Y73" s="8">
        <f t="shared" si="314"/>
        <v>0</v>
      </c>
      <c r="Z73" s="8">
        <f t="shared" si="315"/>
        <v>0</v>
      </c>
      <c r="AA73" s="38">
        <f t="shared" si="316"/>
        <v>0</v>
      </c>
      <c r="AB73" s="39" t="e">
        <f t="shared" si="317"/>
        <v>#DIV/0!</v>
      </c>
      <c r="AC73" s="38" t="e">
        <f t="shared" si="318"/>
        <v>#DIV/0!</v>
      </c>
      <c r="AD73" s="39" t="e">
        <f t="shared" si="319"/>
        <v>#DIV/0!</v>
      </c>
      <c r="AE73" s="38">
        <f t="shared" si="320"/>
        <v>0</v>
      </c>
      <c r="AF73" s="39" t="e">
        <f t="shared" si="321"/>
        <v>#DIV/0!</v>
      </c>
      <c r="AG73" s="82" t="str">
        <f t="shared" si="322"/>
        <v/>
      </c>
      <c r="AH73" s="82">
        <f t="shared" si="346"/>
        <v>0</v>
      </c>
      <c r="AI73" s="82">
        <f t="shared" si="347"/>
        <v>0</v>
      </c>
      <c r="AJ73" s="82">
        <f t="shared" si="348"/>
        <v>0</v>
      </c>
      <c r="AK73" s="82">
        <f t="shared" si="349"/>
        <v>0</v>
      </c>
      <c r="AL73" s="82">
        <f t="shared" si="350"/>
        <v>0</v>
      </c>
      <c r="AM73" s="82">
        <f t="shared" si="351"/>
        <v>0</v>
      </c>
      <c r="AN73" s="82">
        <f t="shared" si="352"/>
        <v>0</v>
      </c>
      <c r="AO73" s="82">
        <f t="shared" si="353"/>
        <v>0</v>
      </c>
      <c r="AP73" s="82">
        <f t="shared" si="354"/>
        <v>0</v>
      </c>
      <c r="AQ73" s="82">
        <f t="shared" si="355"/>
        <v>0</v>
      </c>
      <c r="AR73" s="83" t="str">
        <f t="shared" si="356"/>
        <v/>
      </c>
      <c r="AS73" s="84" t="str">
        <f t="shared" si="357"/>
        <v/>
      </c>
      <c r="AT73" s="85" t="str">
        <f t="shared" si="333"/>
        <v/>
      </c>
      <c r="AU73" s="82" t="str">
        <f t="shared" si="334"/>
        <v/>
      </c>
      <c r="AV73" s="82" t="str">
        <f t="shared" si="335"/>
        <v xml:space="preserve"> </v>
      </c>
    </row>
    <row r="74" spans="1:48" s="36" customFormat="1" ht="12.75" customHeight="1">
      <c r="A74" s="8"/>
      <c r="B74" s="8"/>
      <c r="C74" s="8"/>
      <c r="D74" s="8" t="str">
        <f t="shared" si="306"/>
        <v/>
      </c>
      <c r="E74" s="8"/>
      <c r="F74" s="33"/>
      <c r="G74" s="33"/>
      <c r="H74" s="8"/>
      <c r="I74" s="8" t="str">
        <f t="shared" si="307"/>
        <v/>
      </c>
      <c r="J74" s="96"/>
      <c r="K74" s="8"/>
      <c r="L74" s="8"/>
      <c r="M74" s="8"/>
      <c r="N74" s="8"/>
      <c r="O74" s="8" t="str">
        <f t="shared" si="308"/>
        <v/>
      </c>
      <c r="P74" s="8"/>
      <c r="Q74" s="8"/>
      <c r="R74" s="8"/>
      <c r="S74" s="8" t="str">
        <f t="shared" si="309"/>
        <v/>
      </c>
      <c r="T74" s="8" t="str">
        <f t="shared" si="310"/>
        <v/>
      </c>
      <c r="U74" s="117"/>
      <c r="V74" s="8">
        <f t="shared" si="311"/>
        <v>0</v>
      </c>
      <c r="W74" s="8">
        <f t="shared" si="312"/>
        <v>0</v>
      </c>
      <c r="X74" s="38">
        <f t="shared" si="313"/>
        <v>0</v>
      </c>
      <c r="Y74" s="8">
        <f t="shared" si="314"/>
        <v>0</v>
      </c>
      <c r="Z74" s="8">
        <f t="shared" si="315"/>
        <v>0</v>
      </c>
      <c r="AA74" s="38">
        <f t="shared" si="316"/>
        <v>0</v>
      </c>
      <c r="AB74" s="39" t="e">
        <f t="shared" si="317"/>
        <v>#DIV/0!</v>
      </c>
      <c r="AC74" s="38" t="e">
        <f t="shared" si="318"/>
        <v>#DIV/0!</v>
      </c>
      <c r="AD74" s="39" t="e">
        <f t="shared" si="319"/>
        <v>#DIV/0!</v>
      </c>
      <c r="AE74" s="38">
        <f t="shared" si="320"/>
        <v>0</v>
      </c>
      <c r="AF74" s="39" t="e">
        <f t="shared" si="321"/>
        <v>#DIV/0!</v>
      </c>
      <c r="AG74" s="82" t="str">
        <f t="shared" si="322"/>
        <v/>
      </c>
      <c r="AH74" s="82">
        <f t="shared" ref="AH74" si="358">IF(I74=A$7,0,IF(I74=90,3.571,IF(I74=89,3.559,IF(I74=88,3.54,IF(I74=87,3.508,IF(I74=86,3.458,IF(I74=85,3.386,IF(I74=84,3.288,0))))))))</f>
        <v>0</v>
      </c>
      <c r="AI74" s="82">
        <f t="shared" ref="AI74" si="359">IF(I74=A$7,0,IF(I74=83,3.166,IF(I74=82,3.018,IF(I74=81,2.849,IF(I74=80,2.669,IF(I74=79,2.5,IF(I74=78,2.358,IF(I74=77,2.251,0))))))))</f>
        <v>0</v>
      </c>
      <c r="AJ74" s="82">
        <f t="shared" ref="AJ74" si="360">IF(I74=A$7,0,IF(I74=76,2.184,IF(I74=75,2.142,IF(I74=74,2.113,IF(I74=73,2.087,IF(I74=72,2.053,IF(I74=71,2.002,IF(I74=70,1.933,0))))))))</f>
        <v>0</v>
      </c>
      <c r="AK74" s="82">
        <f t="shared" ref="AK74" si="361">IF(I74=A$7,0,IF(I74=69,1.856,IF(I74=68,1.782,IF(I74=67,1.719,IF(I74=66,1.671,IF(I74=65,1.636,IF(I74=64,1.608,IF(I74=63,1.584,0))))))))</f>
        <v>0</v>
      </c>
      <c r="AL74" s="82">
        <f t="shared" ref="AL74" si="362">IF(I74=A$7,0,IF(I74=62,1.561,IF(I74=61,1.536,IF(I74=60,1.509,IF(I74=59,1.48,IF(I74=58,1.449,IF(I74=57,1.417,IF(I74=56,1.384,0))))))))</f>
        <v>0</v>
      </c>
      <c r="AM74" s="82">
        <f t="shared" ref="AM74" si="363">IF(I74=A$7,0,IF(I74=55,1.35,IF(I74=54,1.319,IF(I74=53,1.293,IF(I74=52,1.271,IF(I74=51,1.255,IF(I74=50,1.243,IF(I74=49,1.234,0))))))))</f>
        <v>0</v>
      </c>
      <c r="AN74" s="82">
        <f t="shared" ref="AN74" si="364">IF(I74=A$7,0,IF(I74=48,1.226,IF(I74=47,1.217,IF(I74=46,1.207,IF(I74=45,1.195,IF(I74=44,1.183,IF(I74=43,1.17,IF(I74=42,1.158,0))))))))</f>
        <v>0</v>
      </c>
      <c r="AO74" s="82">
        <f t="shared" ref="AO74" si="365">IF(I74=A$7,0,IF(I74=41,1.147,IF(I74=40,1.136,IF(I74=39,1.125,IF(I74=38,1.113,IF(I74=37,1.1,IF(I74=36,1.087,IF(I74=35,1.072,0))))))))</f>
        <v>0</v>
      </c>
      <c r="AP74" s="82">
        <f t="shared" ref="AP74" si="366">IF(I74=A$7,0,IF(I74=36,1.087,IF(I74=35,1.072,0)))</f>
        <v>0</v>
      </c>
      <c r="AQ74" s="82">
        <f t="shared" ref="AQ74" si="367">IF(I74=A$7,0,MAX(AH74:AP74))</f>
        <v>0</v>
      </c>
      <c r="AR74" s="83" t="str">
        <f t="shared" si="356"/>
        <v/>
      </c>
      <c r="AS74" s="84" t="str">
        <f t="shared" si="357"/>
        <v/>
      </c>
      <c r="AT74" s="85" t="str">
        <f t="shared" si="333"/>
        <v/>
      </c>
      <c r="AU74" s="82" t="str">
        <f t="shared" si="334"/>
        <v/>
      </c>
      <c r="AV74" s="82" t="str">
        <f t="shared" si="335"/>
        <v xml:space="preserve"> </v>
      </c>
    </row>
    <row r="75" spans="1:48" s="36" customFormat="1" ht="12.75" customHeight="1">
      <c r="A75" s="8"/>
      <c r="B75" s="8"/>
      <c r="C75" s="8"/>
      <c r="D75" s="8" t="str">
        <f t="shared" si="306"/>
        <v/>
      </c>
      <c r="E75" s="8"/>
      <c r="F75" s="33"/>
      <c r="G75" s="33"/>
      <c r="H75" s="8"/>
      <c r="I75" s="8" t="str">
        <f t="shared" si="307"/>
        <v/>
      </c>
      <c r="J75" s="96"/>
      <c r="K75" s="8"/>
      <c r="L75" s="8"/>
      <c r="M75" s="8"/>
      <c r="N75" s="8"/>
      <c r="O75" s="8" t="str">
        <f t="shared" si="308"/>
        <v/>
      </c>
      <c r="P75" s="8"/>
      <c r="Q75" s="8"/>
      <c r="R75" s="8"/>
      <c r="S75" s="8" t="str">
        <f t="shared" si="309"/>
        <v/>
      </c>
      <c r="T75" s="8" t="str">
        <f t="shared" si="310"/>
        <v/>
      </c>
      <c r="U75" s="8"/>
      <c r="V75" s="8">
        <f t="shared" si="311"/>
        <v>0</v>
      </c>
      <c r="W75" s="8">
        <f t="shared" si="312"/>
        <v>0</v>
      </c>
      <c r="X75" s="38">
        <f t="shared" si="313"/>
        <v>0</v>
      </c>
      <c r="Y75" s="8">
        <f t="shared" si="314"/>
        <v>0</v>
      </c>
      <c r="Z75" s="8">
        <f t="shared" si="315"/>
        <v>0</v>
      </c>
      <c r="AA75" s="38">
        <f t="shared" si="316"/>
        <v>0</v>
      </c>
      <c r="AB75" s="39" t="e">
        <f t="shared" si="317"/>
        <v>#DIV/0!</v>
      </c>
      <c r="AC75" s="38" t="e">
        <f t="shared" si="318"/>
        <v>#DIV/0!</v>
      </c>
      <c r="AD75" s="39" t="e">
        <f t="shared" si="319"/>
        <v>#DIV/0!</v>
      </c>
      <c r="AE75" s="38">
        <f t="shared" si="320"/>
        <v>0</v>
      </c>
      <c r="AF75" s="39" t="e">
        <f t="shared" si="321"/>
        <v>#DIV/0!</v>
      </c>
      <c r="AG75" s="82" t="str">
        <f t="shared" si="322"/>
        <v/>
      </c>
      <c r="AH75" s="82">
        <f t="shared" ref="AH75:AH77" si="368">IF(I75=A$10,0,IF(I75=90,3.571,IF(I75=89,3.559,IF(I75=88,3.54,IF(I75=87,3.508,IF(I75=86,3.458,IF(I75=85,3.386,IF(I75=84,3.288,0))))))))</f>
        <v>0</v>
      </c>
      <c r="AI75" s="82">
        <f t="shared" ref="AI75:AI77" si="369">IF(I75=A$10,0,IF(I75=83,3.166,IF(I75=82,3.018,IF(I75=81,2.849,IF(I75=80,2.669,IF(I75=79,2.5,IF(I75=78,2.358,IF(I75=77,2.251,0))))))))</f>
        <v>0</v>
      </c>
      <c r="AJ75" s="82">
        <f t="shared" ref="AJ75:AJ77" si="370">IF(I75=A$10,0,IF(I75=76,2.184,IF(I75=75,2.142,IF(I75=74,2.113,IF(I75=73,2.087,IF(I75=72,2.053,IF(I75=71,2.002,IF(I75=70,1.933,0))))))))</f>
        <v>0</v>
      </c>
      <c r="AK75" s="82">
        <f t="shared" ref="AK75:AK77" si="371">IF(I75=A$10,0,IF(I75=69,1.856,IF(I75=68,1.782,IF(I75=67,1.719,IF(I75=66,1.671,IF(I75=65,1.636,IF(I75=64,1.608,IF(I75=63,1.584,0))))))))</f>
        <v>0</v>
      </c>
      <c r="AL75" s="82">
        <f t="shared" ref="AL75:AL77" si="372">IF(I75=A$10,0,IF(I75=62,1.561,IF(I75=61,1.536,IF(I75=60,1.509,IF(I75=59,1.48,IF(I75=58,1.449,IF(I75=57,1.417,IF(I75=56,1.384,0))))))))</f>
        <v>0</v>
      </c>
      <c r="AM75" s="82">
        <f t="shared" ref="AM75:AM77" si="373">IF(I75=A$10,0,IF(I75=55,1.35,IF(I75=54,1.319,IF(I75=53,1.293,IF(I75=52,1.271,IF(I75=51,1.255,IF(I75=50,1.243,IF(I75=49,1.234,0))))))))</f>
        <v>0</v>
      </c>
      <c r="AN75" s="82">
        <f t="shared" ref="AN75:AN77" si="374">IF(I75=A$10,0,IF(I75=48,1.226,IF(I75=47,1.217,IF(I75=46,1.207,IF(I75=45,1.195,IF(I75=44,1.183,IF(I75=43,1.17,IF(I75=42,1.158,0))))))))</f>
        <v>0</v>
      </c>
      <c r="AO75" s="82">
        <f t="shared" ref="AO75:AO77" si="375">IF(I75=A$10,0,IF(I75=41,1.147,IF(I75=40,1.136,IF(I75=39,1.125,IF(I75=38,1.113,IF(I75=37,1.1,IF(I75=36,1.087,IF(I75=35,1.072,0))))))))</f>
        <v>0</v>
      </c>
      <c r="AP75" s="82">
        <f t="shared" ref="AP75:AP77" si="376">IF(I75=A$10,0,IF(I75=36,1.087,IF(I75=35,1.072,0)))</f>
        <v>0</v>
      </c>
      <c r="AQ75" s="82">
        <f t="shared" ref="AQ75:AQ77" si="377">IF(I75=A$10,0,MAX(AH75:AP75))</f>
        <v>0</v>
      </c>
      <c r="AR75" s="83" t="str">
        <f t="shared" si="356"/>
        <v/>
      </c>
      <c r="AS75" s="84" t="str">
        <f t="shared" si="357"/>
        <v/>
      </c>
      <c r="AT75" s="85" t="str">
        <f t="shared" si="333"/>
        <v/>
      </c>
      <c r="AU75" s="82" t="str">
        <f t="shared" si="334"/>
        <v/>
      </c>
      <c r="AV75" s="82" t="str">
        <f t="shared" si="335"/>
        <v xml:space="preserve"> </v>
      </c>
    </row>
    <row r="76" spans="1:48" s="36" customFormat="1" ht="12.75" customHeight="1">
      <c r="A76" s="8"/>
      <c r="B76" s="8"/>
      <c r="C76" s="8"/>
      <c r="D76" s="8" t="str">
        <f t="shared" si="306"/>
        <v/>
      </c>
      <c r="E76" s="8"/>
      <c r="F76" s="33"/>
      <c r="G76" s="33"/>
      <c r="H76" s="8"/>
      <c r="I76" s="8" t="str">
        <f t="shared" si="307"/>
        <v/>
      </c>
      <c r="J76" s="96"/>
      <c r="K76" s="8"/>
      <c r="L76" s="8"/>
      <c r="M76" s="8"/>
      <c r="N76" s="8"/>
      <c r="O76" s="8" t="str">
        <f t="shared" si="308"/>
        <v/>
      </c>
      <c r="P76" s="8"/>
      <c r="Q76" s="8"/>
      <c r="R76" s="8"/>
      <c r="S76" s="8" t="str">
        <f t="shared" si="309"/>
        <v/>
      </c>
      <c r="T76" s="8" t="str">
        <f t="shared" si="310"/>
        <v/>
      </c>
      <c r="U76" s="8"/>
      <c r="V76" s="8">
        <f t="shared" si="311"/>
        <v>0</v>
      </c>
      <c r="W76" s="8">
        <f t="shared" si="312"/>
        <v>0</v>
      </c>
      <c r="X76" s="38">
        <f t="shared" si="313"/>
        <v>0</v>
      </c>
      <c r="Y76" s="8">
        <f t="shared" si="314"/>
        <v>0</v>
      </c>
      <c r="Z76" s="8">
        <f t="shared" si="315"/>
        <v>0</v>
      </c>
      <c r="AA76" s="38">
        <f t="shared" si="316"/>
        <v>0</v>
      </c>
      <c r="AB76" s="39" t="e">
        <f t="shared" si="317"/>
        <v>#DIV/0!</v>
      </c>
      <c r="AC76" s="38" t="e">
        <f t="shared" si="318"/>
        <v>#DIV/0!</v>
      </c>
      <c r="AD76" s="39" t="e">
        <f t="shared" si="319"/>
        <v>#DIV/0!</v>
      </c>
      <c r="AE76" s="38">
        <f t="shared" si="320"/>
        <v>0</v>
      </c>
      <c r="AF76" s="39" t="e">
        <f t="shared" si="321"/>
        <v>#DIV/0!</v>
      </c>
      <c r="AG76" s="82" t="str">
        <f t="shared" si="322"/>
        <v/>
      </c>
      <c r="AH76" s="82">
        <f t="shared" si="368"/>
        <v>0</v>
      </c>
      <c r="AI76" s="82">
        <f t="shared" si="369"/>
        <v>0</v>
      </c>
      <c r="AJ76" s="82">
        <f t="shared" si="370"/>
        <v>0</v>
      </c>
      <c r="AK76" s="82">
        <f t="shared" si="371"/>
        <v>0</v>
      </c>
      <c r="AL76" s="82">
        <f t="shared" si="372"/>
        <v>0</v>
      </c>
      <c r="AM76" s="82">
        <f t="shared" si="373"/>
        <v>0</v>
      </c>
      <c r="AN76" s="82">
        <f t="shared" si="374"/>
        <v>0</v>
      </c>
      <c r="AO76" s="82">
        <f t="shared" si="375"/>
        <v>0</v>
      </c>
      <c r="AP76" s="82">
        <f t="shared" si="376"/>
        <v>0</v>
      </c>
      <c r="AQ76" s="82">
        <f t="shared" si="377"/>
        <v>0</v>
      </c>
      <c r="AR76" s="83" t="str">
        <f t="shared" si="356"/>
        <v/>
      </c>
      <c r="AS76" s="84" t="str">
        <f t="shared" si="357"/>
        <v/>
      </c>
      <c r="AT76" s="85" t="str">
        <f t="shared" si="333"/>
        <v/>
      </c>
      <c r="AU76" s="82" t="str">
        <f t="shared" si="334"/>
        <v/>
      </c>
      <c r="AV76" s="82" t="str">
        <f t="shared" si="335"/>
        <v xml:space="preserve"> </v>
      </c>
    </row>
    <row r="77" spans="1:48" s="36" customFormat="1" ht="12.75" customHeight="1">
      <c r="A77" s="8"/>
      <c r="B77" s="8"/>
      <c r="C77" s="8"/>
      <c r="D77" s="8" t="str">
        <f t="shared" si="306"/>
        <v/>
      </c>
      <c r="E77" s="8"/>
      <c r="F77" s="33"/>
      <c r="G77" s="33"/>
      <c r="H77" s="8"/>
      <c r="I77" s="8" t="str">
        <f t="shared" si="307"/>
        <v/>
      </c>
      <c r="J77" s="96"/>
      <c r="K77" s="8"/>
      <c r="L77" s="8"/>
      <c r="M77" s="8"/>
      <c r="N77" s="8"/>
      <c r="O77" s="8" t="str">
        <f t="shared" si="308"/>
        <v/>
      </c>
      <c r="P77" s="8"/>
      <c r="Q77" s="8"/>
      <c r="R77" s="8"/>
      <c r="S77" s="8" t="str">
        <f t="shared" si="309"/>
        <v/>
      </c>
      <c r="T77" s="8" t="str">
        <f t="shared" si="310"/>
        <v/>
      </c>
      <c r="U77" s="8"/>
      <c r="V77" s="8">
        <f t="shared" si="311"/>
        <v>0</v>
      </c>
      <c r="W77" s="8">
        <f t="shared" si="312"/>
        <v>0</v>
      </c>
      <c r="X77" s="38">
        <f t="shared" si="313"/>
        <v>0</v>
      </c>
      <c r="Y77" s="8">
        <f t="shared" si="314"/>
        <v>0</v>
      </c>
      <c r="Z77" s="8">
        <f t="shared" si="315"/>
        <v>0</v>
      </c>
      <c r="AA77" s="38">
        <f t="shared" si="316"/>
        <v>0</v>
      </c>
      <c r="AB77" s="39" t="e">
        <f t="shared" si="317"/>
        <v>#DIV/0!</v>
      </c>
      <c r="AC77" s="38" t="e">
        <f t="shared" si="318"/>
        <v>#DIV/0!</v>
      </c>
      <c r="AD77" s="39" t="e">
        <f t="shared" si="319"/>
        <v>#DIV/0!</v>
      </c>
      <c r="AE77" s="38">
        <f t="shared" si="320"/>
        <v>0</v>
      </c>
      <c r="AF77" s="39" t="e">
        <f t="shared" si="321"/>
        <v>#DIV/0!</v>
      </c>
      <c r="AG77" s="82" t="str">
        <f t="shared" si="322"/>
        <v/>
      </c>
      <c r="AH77" s="82">
        <f t="shared" si="368"/>
        <v>0</v>
      </c>
      <c r="AI77" s="82">
        <f t="shared" si="369"/>
        <v>0</v>
      </c>
      <c r="AJ77" s="82">
        <f t="shared" si="370"/>
        <v>0</v>
      </c>
      <c r="AK77" s="82">
        <f t="shared" si="371"/>
        <v>0</v>
      </c>
      <c r="AL77" s="82">
        <f t="shared" si="372"/>
        <v>0</v>
      </c>
      <c r="AM77" s="82">
        <f t="shared" si="373"/>
        <v>0</v>
      </c>
      <c r="AN77" s="82">
        <f t="shared" si="374"/>
        <v>0</v>
      </c>
      <c r="AO77" s="82">
        <f t="shared" si="375"/>
        <v>0</v>
      </c>
      <c r="AP77" s="82">
        <f t="shared" si="376"/>
        <v>0</v>
      </c>
      <c r="AQ77" s="82">
        <f t="shared" si="377"/>
        <v>0</v>
      </c>
      <c r="AR77" s="83" t="str">
        <f t="shared" si="356"/>
        <v/>
      </c>
      <c r="AS77" s="84" t="str">
        <f t="shared" si="357"/>
        <v/>
      </c>
      <c r="AT77" s="85" t="str">
        <f t="shared" si="333"/>
        <v/>
      </c>
      <c r="AU77" s="82" t="str">
        <f t="shared" si="334"/>
        <v/>
      </c>
      <c r="AV77" s="82" t="str">
        <f t="shared" si="335"/>
        <v xml:space="preserve"> </v>
      </c>
    </row>
    <row r="78" spans="1:48" s="36" customFormat="1" ht="12.75" customHeight="1">
      <c r="A78" s="8"/>
      <c r="B78" s="8"/>
      <c r="C78" s="8"/>
      <c r="D78" s="8" t="str">
        <f t="shared" si="306"/>
        <v/>
      </c>
      <c r="E78" s="8"/>
      <c r="F78" s="33"/>
      <c r="G78" s="33"/>
      <c r="H78" s="8"/>
      <c r="I78" s="8" t="str">
        <f t="shared" si="307"/>
        <v/>
      </c>
      <c r="J78" s="96"/>
      <c r="K78" s="8"/>
      <c r="L78" s="8"/>
      <c r="M78" s="8"/>
      <c r="N78" s="8"/>
      <c r="O78" s="8" t="str">
        <f t="shared" si="308"/>
        <v/>
      </c>
      <c r="P78" s="8"/>
      <c r="Q78" s="8"/>
      <c r="R78" s="8"/>
      <c r="S78" s="8" t="str">
        <f t="shared" si="309"/>
        <v/>
      </c>
      <c r="T78" s="8" t="str">
        <f t="shared" si="310"/>
        <v/>
      </c>
      <c r="U78" s="117"/>
      <c r="V78" s="8">
        <f t="shared" si="311"/>
        <v>0</v>
      </c>
      <c r="W78" s="8">
        <f t="shared" si="312"/>
        <v>0</v>
      </c>
      <c r="X78" s="38">
        <f t="shared" si="313"/>
        <v>0</v>
      </c>
      <c r="Y78" s="8">
        <f t="shared" si="314"/>
        <v>0</v>
      </c>
      <c r="Z78" s="8">
        <f t="shared" si="315"/>
        <v>0</v>
      </c>
      <c r="AA78" s="38">
        <f t="shared" si="316"/>
        <v>0</v>
      </c>
      <c r="AB78" s="39" t="e">
        <f t="shared" si="317"/>
        <v>#DIV/0!</v>
      </c>
      <c r="AC78" s="38" t="e">
        <f t="shared" si="318"/>
        <v>#DIV/0!</v>
      </c>
      <c r="AD78" s="39" t="e">
        <f t="shared" si="319"/>
        <v>#DIV/0!</v>
      </c>
      <c r="AE78" s="38">
        <f t="shared" si="320"/>
        <v>0</v>
      </c>
      <c r="AF78" s="39" t="e">
        <f t="shared" si="321"/>
        <v>#DIV/0!</v>
      </c>
      <c r="AG78" s="82" t="str">
        <f t="shared" si="322"/>
        <v/>
      </c>
      <c r="AH78" s="82">
        <f t="shared" ref="AH78" si="378">IF(I78=A$7,0,IF(I78=90,3.571,IF(I78=89,3.559,IF(I78=88,3.54,IF(I78=87,3.508,IF(I78=86,3.458,IF(I78=85,3.386,IF(I78=84,3.288,0))))))))</f>
        <v>0</v>
      </c>
      <c r="AI78" s="82">
        <f t="shared" ref="AI78" si="379">IF(I78=A$7,0,IF(I78=83,3.166,IF(I78=82,3.018,IF(I78=81,2.849,IF(I78=80,2.669,IF(I78=79,2.5,IF(I78=78,2.358,IF(I78=77,2.251,0))))))))</f>
        <v>0</v>
      </c>
      <c r="AJ78" s="82">
        <f t="shared" ref="AJ78" si="380">IF(I78=A$7,0,IF(I78=76,2.184,IF(I78=75,2.142,IF(I78=74,2.113,IF(I78=73,2.087,IF(I78=72,2.053,IF(I78=71,2.002,IF(I78=70,1.933,0))))))))</f>
        <v>0</v>
      </c>
      <c r="AK78" s="82">
        <f t="shared" ref="AK78" si="381">IF(I78=A$7,0,IF(I78=69,1.856,IF(I78=68,1.782,IF(I78=67,1.719,IF(I78=66,1.671,IF(I78=65,1.636,IF(I78=64,1.608,IF(I78=63,1.584,0))))))))</f>
        <v>0</v>
      </c>
      <c r="AL78" s="82">
        <f t="shared" ref="AL78" si="382">IF(I78=A$7,0,IF(I78=62,1.561,IF(I78=61,1.536,IF(I78=60,1.509,IF(I78=59,1.48,IF(I78=58,1.449,IF(I78=57,1.417,IF(I78=56,1.384,0))))))))</f>
        <v>0</v>
      </c>
      <c r="AM78" s="82">
        <f t="shared" ref="AM78" si="383">IF(I78=A$7,0,IF(I78=55,1.35,IF(I78=54,1.319,IF(I78=53,1.293,IF(I78=52,1.271,IF(I78=51,1.255,IF(I78=50,1.243,IF(I78=49,1.234,0))))))))</f>
        <v>0</v>
      </c>
      <c r="AN78" s="82">
        <f t="shared" ref="AN78" si="384">IF(I78=A$7,0,IF(I78=48,1.226,IF(I78=47,1.217,IF(I78=46,1.207,IF(I78=45,1.195,IF(I78=44,1.183,IF(I78=43,1.17,IF(I78=42,1.158,0))))))))</f>
        <v>0</v>
      </c>
      <c r="AO78" s="82">
        <f t="shared" ref="AO78" si="385">IF(I78=A$7,0,IF(I78=41,1.147,IF(I78=40,1.136,IF(I78=39,1.125,IF(I78=38,1.113,IF(I78=37,1.1,IF(I78=36,1.087,IF(I78=35,1.072,0))))))))</f>
        <v>0</v>
      </c>
      <c r="AP78" s="82">
        <f t="shared" ref="AP78" si="386">IF(I78=A$7,0,IF(I78=36,1.087,IF(I78=35,1.072,0)))</f>
        <v>0</v>
      </c>
      <c r="AQ78" s="82">
        <f t="shared" ref="AQ78" si="387">IF(I78=A$7,0,MAX(AH78:AP78))</f>
        <v>0</v>
      </c>
      <c r="AR78" s="83" t="str">
        <f t="shared" si="356"/>
        <v/>
      </c>
      <c r="AS78" s="84" t="str">
        <f t="shared" si="357"/>
        <v/>
      </c>
      <c r="AT78" s="85" t="str">
        <f t="shared" si="333"/>
        <v/>
      </c>
      <c r="AU78" s="82" t="str">
        <f t="shared" si="334"/>
        <v/>
      </c>
      <c r="AV78" s="82" t="str">
        <f t="shared" si="335"/>
        <v xml:space="preserve"> </v>
      </c>
    </row>
    <row r="79" spans="1:48" s="36" customFormat="1" ht="12.75" customHeight="1">
      <c r="A79" s="8"/>
      <c r="B79" s="8"/>
      <c r="C79" s="8"/>
      <c r="D79" s="8" t="str">
        <f t="shared" si="306"/>
        <v/>
      </c>
      <c r="E79" s="8"/>
      <c r="F79" s="33"/>
      <c r="G79" s="33"/>
      <c r="H79" s="8"/>
      <c r="I79" s="8" t="str">
        <f t="shared" si="307"/>
        <v/>
      </c>
      <c r="J79" s="96"/>
      <c r="K79" s="8"/>
      <c r="L79" s="8"/>
      <c r="M79" s="8"/>
      <c r="N79" s="8"/>
      <c r="O79" s="8" t="str">
        <f t="shared" si="308"/>
        <v/>
      </c>
      <c r="P79" s="8"/>
      <c r="Q79" s="8"/>
      <c r="R79" s="8"/>
      <c r="S79" s="8" t="str">
        <f t="shared" si="309"/>
        <v/>
      </c>
      <c r="T79" s="8" t="str">
        <f t="shared" si="310"/>
        <v/>
      </c>
      <c r="U79" s="8"/>
      <c r="V79" s="8">
        <f t="shared" si="311"/>
        <v>0</v>
      </c>
      <c r="W79" s="8">
        <f t="shared" si="312"/>
        <v>0</v>
      </c>
      <c r="X79" s="38">
        <f t="shared" si="313"/>
        <v>0</v>
      </c>
      <c r="Y79" s="8">
        <f t="shared" si="314"/>
        <v>0</v>
      </c>
      <c r="Z79" s="8">
        <f t="shared" si="315"/>
        <v>0</v>
      </c>
      <c r="AA79" s="38">
        <f t="shared" si="316"/>
        <v>0</v>
      </c>
      <c r="AB79" s="39" t="e">
        <f t="shared" si="317"/>
        <v>#DIV/0!</v>
      </c>
      <c r="AC79" s="38" t="e">
        <f t="shared" si="318"/>
        <v>#DIV/0!</v>
      </c>
      <c r="AD79" s="39" t="e">
        <f t="shared" si="319"/>
        <v>#DIV/0!</v>
      </c>
      <c r="AE79" s="38">
        <f t="shared" si="320"/>
        <v>0</v>
      </c>
      <c r="AF79" s="39" t="e">
        <f t="shared" si="321"/>
        <v>#DIV/0!</v>
      </c>
      <c r="AG79" s="82" t="str">
        <f t="shared" si="322"/>
        <v/>
      </c>
      <c r="AH79" s="82">
        <f t="shared" ref="AH79:AH81" si="388">IF(I79=A$10,0,IF(I79=90,3.571,IF(I79=89,3.559,IF(I79=88,3.54,IF(I79=87,3.508,IF(I79=86,3.458,IF(I79=85,3.386,IF(I79=84,3.288,0))))))))</f>
        <v>0</v>
      </c>
      <c r="AI79" s="82">
        <f t="shared" ref="AI79:AI81" si="389">IF(I79=A$10,0,IF(I79=83,3.166,IF(I79=82,3.018,IF(I79=81,2.849,IF(I79=80,2.669,IF(I79=79,2.5,IF(I79=78,2.358,IF(I79=77,2.251,0))))))))</f>
        <v>0</v>
      </c>
      <c r="AJ79" s="82">
        <f t="shared" ref="AJ79:AJ81" si="390">IF(I79=A$10,0,IF(I79=76,2.184,IF(I79=75,2.142,IF(I79=74,2.113,IF(I79=73,2.087,IF(I79=72,2.053,IF(I79=71,2.002,IF(I79=70,1.933,0))))))))</f>
        <v>0</v>
      </c>
      <c r="AK79" s="82">
        <f t="shared" ref="AK79:AK81" si="391">IF(I79=A$10,0,IF(I79=69,1.856,IF(I79=68,1.782,IF(I79=67,1.719,IF(I79=66,1.671,IF(I79=65,1.636,IF(I79=64,1.608,IF(I79=63,1.584,0))))))))</f>
        <v>0</v>
      </c>
      <c r="AL79" s="82">
        <f t="shared" ref="AL79:AL81" si="392">IF(I79=A$10,0,IF(I79=62,1.561,IF(I79=61,1.536,IF(I79=60,1.509,IF(I79=59,1.48,IF(I79=58,1.449,IF(I79=57,1.417,IF(I79=56,1.384,0))))))))</f>
        <v>0</v>
      </c>
      <c r="AM79" s="82">
        <f t="shared" ref="AM79:AM81" si="393">IF(I79=A$10,0,IF(I79=55,1.35,IF(I79=54,1.319,IF(I79=53,1.293,IF(I79=52,1.271,IF(I79=51,1.255,IF(I79=50,1.243,IF(I79=49,1.234,0))))))))</f>
        <v>0</v>
      </c>
      <c r="AN79" s="82">
        <f t="shared" ref="AN79:AN81" si="394">IF(I79=A$10,0,IF(I79=48,1.226,IF(I79=47,1.217,IF(I79=46,1.207,IF(I79=45,1.195,IF(I79=44,1.183,IF(I79=43,1.17,IF(I79=42,1.158,0))))))))</f>
        <v>0</v>
      </c>
      <c r="AO79" s="82">
        <f t="shared" ref="AO79:AO81" si="395">IF(I79=A$10,0,IF(I79=41,1.147,IF(I79=40,1.136,IF(I79=39,1.125,IF(I79=38,1.113,IF(I79=37,1.1,IF(I79=36,1.087,IF(I79=35,1.072,0))))))))</f>
        <v>0</v>
      </c>
      <c r="AP79" s="82">
        <f t="shared" ref="AP79:AP81" si="396">IF(I79=A$10,0,IF(I79=36,1.087,IF(I79=35,1.072,0)))</f>
        <v>0</v>
      </c>
      <c r="AQ79" s="82">
        <f t="shared" ref="AQ79:AQ81" si="397">IF(I79=A$10,0,MAX(AH79:AP79))</f>
        <v>0</v>
      </c>
      <c r="AR79" s="83" t="str">
        <f t="shared" si="356"/>
        <v/>
      </c>
      <c r="AS79" s="84" t="str">
        <f t="shared" si="357"/>
        <v/>
      </c>
      <c r="AT79" s="85" t="str">
        <f t="shared" si="333"/>
        <v/>
      </c>
      <c r="AU79" s="82" t="str">
        <f t="shared" si="334"/>
        <v/>
      </c>
      <c r="AV79" s="82" t="str">
        <f t="shared" si="335"/>
        <v xml:space="preserve"> </v>
      </c>
    </row>
    <row r="80" spans="1:48" s="36" customFormat="1" ht="12.75" customHeight="1">
      <c r="A80" s="8"/>
      <c r="B80" s="8"/>
      <c r="C80" s="8"/>
      <c r="D80" s="8" t="str">
        <f t="shared" si="306"/>
        <v/>
      </c>
      <c r="E80" s="8"/>
      <c r="F80" s="33"/>
      <c r="G80" s="33"/>
      <c r="H80" s="8"/>
      <c r="I80" s="8" t="str">
        <f t="shared" si="307"/>
        <v/>
      </c>
      <c r="J80" s="96"/>
      <c r="K80" s="8"/>
      <c r="L80" s="8"/>
      <c r="M80" s="8"/>
      <c r="N80" s="8"/>
      <c r="O80" s="8" t="str">
        <f t="shared" si="308"/>
        <v/>
      </c>
      <c r="P80" s="8"/>
      <c r="Q80" s="8"/>
      <c r="R80" s="8"/>
      <c r="S80" s="8" t="str">
        <f t="shared" si="309"/>
        <v/>
      </c>
      <c r="T80" s="8" t="str">
        <f t="shared" si="310"/>
        <v/>
      </c>
      <c r="U80" s="8"/>
      <c r="V80" s="8">
        <f t="shared" si="311"/>
        <v>0</v>
      </c>
      <c r="W80" s="8">
        <f t="shared" si="312"/>
        <v>0</v>
      </c>
      <c r="X80" s="38">
        <f t="shared" si="313"/>
        <v>0</v>
      </c>
      <c r="Y80" s="8">
        <f t="shared" si="314"/>
        <v>0</v>
      </c>
      <c r="Z80" s="8">
        <f t="shared" si="315"/>
        <v>0</v>
      </c>
      <c r="AA80" s="38">
        <f t="shared" si="316"/>
        <v>0</v>
      </c>
      <c r="AB80" s="39" t="e">
        <f t="shared" si="317"/>
        <v>#DIV/0!</v>
      </c>
      <c r="AC80" s="38" t="e">
        <f t="shared" si="318"/>
        <v>#DIV/0!</v>
      </c>
      <c r="AD80" s="39" t="e">
        <f t="shared" si="319"/>
        <v>#DIV/0!</v>
      </c>
      <c r="AE80" s="38">
        <f t="shared" si="320"/>
        <v>0</v>
      </c>
      <c r="AF80" s="39" t="e">
        <f t="shared" si="321"/>
        <v>#DIV/0!</v>
      </c>
      <c r="AG80" s="82" t="str">
        <f t="shared" si="322"/>
        <v/>
      </c>
      <c r="AH80" s="82">
        <f t="shared" si="388"/>
        <v>0</v>
      </c>
      <c r="AI80" s="82">
        <f t="shared" si="389"/>
        <v>0</v>
      </c>
      <c r="AJ80" s="82">
        <f t="shared" si="390"/>
        <v>0</v>
      </c>
      <c r="AK80" s="82">
        <f t="shared" si="391"/>
        <v>0</v>
      </c>
      <c r="AL80" s="82">
        <f t="shared" si="392"/>
        <v>0</v>
      </c>
      <c r="AM80" s="82">
        <f t="shared" si="393"/>
        <v>0</v>
      </c>
      <c r="AN80" s="82">
        <f t="shared" si="394"/>
        <v>0</v>
      </c>
      <c r="AO80" s="82">
        <f t="shared" si="395"/>
        <v>0</v>
      </c>
      <c r="AP80" s="82">
        <f t="shared" si="396"/>
        <v>0</v>
      </c>
      <c r="AQ80" s="82">
        <f t="shared" si="397"/>
        <v>0</v>
      </c>
      <c r="AR80" s="83" t="str">
        <f t="shared" si="356"/>
        <v/>
      </c>
      <c r="AS80" s="84" t="str">
        <f t="shared" si="357"/>
        <v/>
      </c>
      <c r="AT80" s="85" t="str">
        <f t="shared" si="333"/>
        <v/>
      </c>
      <c r="AU80" s="82" t="str">
        <f t="shared" si="334"/>
        <v/>
      </c>
      <c r="AV80" s="82" t="str">
        <f t="shared" si="335"/>
        <v xml:space="preserve"> </v>
      </c>
    </row>
    <row r="81" spans="1:48" s="36" customFormat="1" ht="12.75" customHeight="1">
      <c r="A81" s="8"/>
      <c r="B81" s="8"/>
      <c r="C81" s="8"/>
      <c r="D81" s="8" t="str">
        <f t="shared" si="306"/>
        <v/>
      </c>
      <c r="E81" s="8"/>
      <c r="F81" s="33"/>
      <c r="G81" s="33"/>
      <c r="H81" s="8"/>
      <c r="I81" s="8" t="str">
        <f t="shared" si="307"/>
        <v/>
      </c>
      <c r="J81" s="96"/>
      <c r="K81" s="8"/>
      <c r="L81" s="8"/>
      <c r="M81" s="8"/>
      <c r="N81" s="8"/>
      <c r="O81" s="8" t="str">
        <f t="shared" si="308"/>
        <v/>
      </c>
      <c r="P81" s="8"/>
      <c r="Q81" s="8"/>
      <c r="R81" s="8"/>
      <c r="S81" s="8" t="str">
        <f t="shared" si="309"/>
        <v/>
      </c>
      <c r="T81" s="8" t="str">
        <f t="shared" si="310"/>
        <v/>
      </c>
      <c r="U81" s="8"/>
      <c r="V81" s="8">
        <f t="shared" si="311"/>
        <v>0</v>
      </c>
      <c r="W81" s="8">
        <f t="shared" si="312"/>
        <v>0</v>
      </c>
      <c r="X81" s="38">
        <f t="shared" si="313"/>
        <v>0</v>
      </c>
      <c r="Y81" s="8">
        <f t="shared" si="314"/>
        <v>0</v>
      </c>
      <c r="Z81" s="8">
        <f t="shared" si="315"/>
        <v>0</v>
      </c>
      <c r="AA81" s="38">
        <f t="shared" si="316"/>
        <v>0</v>
      </c>
      <c r="AB81" s="39" t="e">
        <f t="shared" si="317"/>
        <v>#DIV/0!</v>
      </c>
      <c r="AC81" s="38" t="e">
        <f t="shared" si="318"/>
        <v>#DIV/0!</v>
      </c>
      <c r="AD81" s="39" t="e">
        <f t="shared" si="319"/>
        <v>#DIV/0!</v>
      </c>
      <c r="AE81" s="38">
        <f t="shared" si="320"/>
        <v>0</v>
      </c>
      <c r="AF81" s="39" t="e">
        <f t="shared" si="321"/>
        <v>#DIV/0!</v>
      </c>
      <c r="AG81" s="82" t="str">
        <f t="shared" si="322"/>
        <v/>
      </c>
      <c r="AH81" s="82">
        <f t="shared" si="388"/>
        <v>0</v>
      </c>
      <c r="AI81" s="82">
        <f t="shared" si="389"/>
        <v>0</v>
      </c>
      <c r="AJ81" s="82">
        <f t="shared" si="390"/>
        <v>0</v>
      </c>
      <c r="AK81" s="82">
        <f t="shared" si="391"/>
        <v>0</v>
      </c>
      <c r="AL81" s="82">
        <f t="shared" si="392"/>
        <v>0</v>
      </c>
      <c r="AM81" s="82">
        <f t="shared" si="393"/>
        <v>0</v>
      </c>
      <c r="AN81" s="82">
        <f t="shared" si="394"/>
        <v>0</v>
      </c>
      <c r="AO81" s="82">
        <f t="shared" si="395"/>
        <v>0</v>
      </c>
      <c r="AP81" s="82">
        <f t="shared" si="396"/>
        <v>0</v>
      </c>
      <c r="AQ81" s="82">
        <f t="shared" si="397"/>
        <v>0</v>
      </c>
      <c r="AR81" s="83" t="str">
        <f t="shared" si="356"/>
        <v/>
      </c>
      <c r="AS81" s="84" t="str">
        <f t="shared" si="357"/>
        <v/>
      </c>
      <c r="AT81" s="85" t="str">
        <f t="shared" si="333"/>
        <v/>
      </c>
      <c r="AU81" s="82" t="str">
        <f t="shared" si="334"/>
        <v/>
      </c>
      <c r="AV81" s="82" t="str">
        <f t="shared" si="335"/>
        <v xml:space="preserve"> </v>
      </c>
    </row>
    <row r="82" spans="1:48" s="36" customFormat="1" ht="12.75" customHeight="1">
      <c r="A82" s="8"/>
      <c r="B82" s="8"/>
      <c r="C82" s="8"/>
      <c r="D82" s="8" t="str">
        <f t="shared" si="306"/>
        <v/>
      </c>
      <c r="E82" s="8"/>
      <c r="F82" s="33"/>
      <c r="G82" s="33"/>
      <c r="H82" s="8"/>
      <c r="I82" s="8" t="str">
        <f t="shared" si="307"/>
        <v/>
      </c>
      <c r="J82" s="96"/>
      <c r="K82" s="8"/>
      <c r="L82" s="8"/>
      <c r="M82" s="8"/>
      <c r="N82" s="8"/>
      <c r="O82" s="8" t="str">
        <f t="shared" si="308"/>
        <v/>
      </c>
      <c r="P82" s="8"/>
      <c r="Q82" s="8"/>
      <c r="R82" s="8"/>
      <c r="S82" s="8" t="str">
        <f t="shared" si="309"/>
        <v/>
      </c>
      <c r="T82" s="8" t="str">
        <f t="shared" si="310"/>
        <v/>
      </c>
      <c r="U82" s="117"/>
      <c r="V82" s="8">
        <f t="shared" si="311"/>
        <v>0</v>
      </c>
      <c r="W82" s="8">
        <f t="shared" si="312"/>
        <v>0</v>
      </c>
      <c r="X82" s="38">
        <f t="shared" si="313"/>
        <v>0</v>
      </c>
      <c r="Y82" s="8">
        <f t="shared" si="314"/>
        <v>0</v>
      </c>
      <c r="Z82" s="8">
        <f t="shared" si="315"/>
        <v>0</v>
      </c>
      <c r="AA82" s="38">
        <f t="shared" si="316"/>
        <v>0</v>
      </c>
      <c r="AB82" s="39" t="e">
        <f t="shared" si="317"/>
        <v>#DIV/0!</v>
      </c>
      <c r="AC82" s="38" t="e">
        <f t="shared" si="318"/>
        <v>#DIV/0!</v>
      </c>
      <c r="AD82" s="39" t="e">
        <f t="shared" si="319"/>
        <v>#DIV/0!</v>
      </c>
      <c r="AE82" s="38">
        <f t="shared" si="320"/>
        <v>0</v>
      </c>
      <c r="AF82" s="39" t="e">
        <f t="shared" si="321"/>
        <v>#DIV/0!</v>
      </c>
      <c r="AG82" s="82" t="str">
        <f t="shared" si="322"/>
        <v/>
      </c>
      <c r="AH82" s="82">
        <f t="shared" ref="AH82" si="398">IF(I82=A$7,0,IF(I82=90,3.571,IF(I82=89,3.559,IF(I82=88,3.54,IF(I82=87,3.508,IF(I82=86,3.458,IF(I82=85,3.386,IF(I82=84,3.288,0))))))))</f>
        <v>0</v>
      </c>
      <c r="AI82" s="82">
        <f t="shared" ref="AI82" si="399">IF(I82=A$7,0,IF(I82=83,3.166,IF(I82=82,3.018,IF(I82=81,2.849,IF(I82=80,2.669,IF(I82=79,2.5,IF(I82=78,2.358,IF(I82=77,2.251,0))))))))</f>
        <v>0</v>
      </c>
      <c r="AJ82" s="82">
        <f t="shared" ref="AJ82" si="400">IF(I82=A$7,0,IF(I82=76,2.184,IF(I82=75,2.142,IF(I82=74,2.113,IF(I82=73,2.087,IF(I82=72,2.053,IF(I82=71,2.002,IF(I82=70,1.933,0))))))))</f>
        <v>0</v>
      </c>
      <c r="AK82" s="82">
        <f t="shared" ref="AK82" si="401">IF(I82=A$7,0,IF(I82=69,1.856,IF(I82=68,1.782,IF(I82=67,1.719,IF(I82=66,1.671,IF(I82=65,1.636,IF(I82=64,1.608,IF(I82=63,1.584,0))))))))</f>
        <v>0</v>
      </c>
      <c r="AL82" s="82">
        <f t="shared" ref="AL82" si="402">IF(I82=A$7,0,IF(I82=62,1.561,IF(I82=61,1.536,IF(I82=60,1.509,IF(I82=59,1.48,IF(I82=58,1.449,IF(I82=57,1.417,IF(I82=56,1.384,0))))))))</f>
        <v>0</v>
      </c>
      <c r="AM82" s="82">
        <f t="shared" ref="AM82" si="403">IF(I82=A$7,0,IF(I82=55,1.35,IF(I82=54,1.319,IF(I82=53,1.293,IF(I82=52,1.271,IF(I82=51,1.255,IF(I82=50,1.243,IF(I82=49,1.234,0))))))))</f>
        <v>0</v>
      </c>
      <c r="AN82" s="82">
        <f t="shared" ref="AN82" si="404">IF(I82=A$7,0,IF(I82=48,1.226,IF(I82=47,1.217,IF(I82=46,1.207,IF(I82=45,1.195,IF(I82=44,1.183,IF(I82=43,1.17,IF(I82=42,1.158,0))))))))</f>
        <v>0</v>
      </c>
      <c r="AO82" s="82">
        <f t="shared" ref="AO82" si="405">IF(I82=A$7,0,IF(I82=41,1.147,IF(I82=40,1.136,IF(I82=39,1.125,IF(I82=38,1.113,IF(I82=37,1.1,IF(I82=36,1.087,IF(I82=35,1.072,0))))))))</f>
        <v>0</v>
      </c>
      <c r="AP82" s="82">
        <f t="shared" ref="AP82" si="406">IF(I82=A$7,0,IF(I82=36,1.087,IF(I82=35,1.072,0)))</f>
        <v>0</v>
      </c>
      <c r="AQ82" s="82">
        <f t="shared" ref="AQ82" si="407">IF(I82=A$7,0,MAX(AH82:AP82))</f>
        <v>0</v>
      </c>
      <c r="AR82" s="83" t="str">
        <f t="shared" si="356"/>
        <v/>
      </c>
      <c r="AS82" s="84" t="str">
        <f t="shared" si="357"/>
        <v/>
      </c>
      <c r="AT82" s="85" t="str">
        <f t="shared" si="333"/>
        <v/>
      </c>
      <c r="AU82" s="82" t="str">
        <f t="shared" si="334"/>
        <v/>
      </c>
      <c r="AV82" s="82" t="str">
        <f t="shared" si="335"/>
        <v xml:space="preserve"> </v>
      </c>
    </row>
    <row r="83" spans="1:48" s="36" customFormat="1" ht="12.75" customHeight="1">
      <c r="A83" s="8"/>
      <c r="B83" s="8"/>
      <c r="C83" s="8"/>
      <c r="D83" s="8" t="str">
        <f t="shared" si="306"/>
        <v/>
      </c>
      <c r="E83" s="8"/>
      <c r="F83" s="33"/>
      <c r="G83" s="33"/>
      <c r="H83" s="8"/>
      <c r="I83" s="8" t="str">
        <f t="shared" si="307"/>
        <v/>
      </c>
      <c r="J83" s="96"/>
      <c r="K83" s="8"/>
      <c r="L83" s="8"/>
      <c r="M83" s="8"/>
      <c r="N83" s="8"/>
      <c r="O83" s="8" t="str">
        <f t="shared" si="308"/>
        <v/>
      </c>
      <c r="P83" s="8"/>
      <c r="Q83" s="8"/>
      <c r="R83" s="8"/>
      <c r="S83" s="8" t="str">
        <f t="shared" si="309"/>
        <v/>
      </c>
      <c r="T83" s="8" t="str">
        <f t="shared" si="310"/>
        <v/>
      </c>
      <c r="U83" s="8"/>
      <c r="V83" s="8">
        <f t="shared" si="311"/>
        <v>0</v>
      </c>
      <c r="W83" s="8">
        <f t="shared" si="312"/>
        <v>0</v>
      </c>
      <c r="X83" s="38">
        <f t="shared" si="313"/>
        <v>0</v>
      </c>
      <c r="Y83" s="8">
        <f t="shared" si="314"/>
        <v>0</v>
      </c>
      <c r="Z83" s="8">
        <f t="shared" si="315"/>
        <v>0</v>
      </c>
      <c r="AA83" s="38">
        <f t="shared" si="316"/>
        <v>0</v>
      </c>
      <c r="AB83" s="39" t="e">
        <f t="shared" si="317"/>
        <v>#DIV/0!</v>
      </c>
      <c r="AC83" s="38" t="e">
        <f t="shared" si="318"/>
        <v>#DIV/0!</v>
      </c>
      <c r="AD83" s="39" t="e">
        <f t="shared" si="319"/>
        <v>#DIV/0!</v>
      </c>
      <c r="AE83" s="38">
        <f t="shared" si="320"/>
        <v>0</v>
      </c>
      <c r="AF83" s="39" t="e">
        <f t="shared" si="321"/>
        <v>#DIV/0!</v>
      </c>
      <c r="AG83" s="82" t="str">
        <f t="shared" si="322"/>
        <v/>
      </c>
      <c r="AH83" s="82">
        <f t="shared" ref="AH83:AH85" si="408">IF(I83=A$10,0,IF(I83=90,3.571,IF(I83=89,3.559,IF(I83=88,3.54,IF(I83=87,3.508,IF(I83=86,3.458,IF(I83=85,3.386,IF(I83=84,3.288,0))))))))</f>
        <v>0</v>
      </c>
      <c r="AI83" s="82">
        <f t="shared" ref="AI83:AI85" si="409">IF(I83=A$10,0,IF(I83=83,3.166,IF(I83=82,3.018,IF(I83=81,2.849,IF(I83=80,2.669,IF(I83=79,2.5,IF(I83=78,2.358,IF(I83=77,2.251,0))))))))</f>
        <v>0</v>
      </c>
      <c r="AJ83" s="82">
        <f t="shared" ref="AJ83:AJ85" si="410">IF(I83=A$10,0,IF(I83=76,2.184,IF(I83=75,2.142,IF(I83=74,2.113,IF(I83=73,2.087,IF(I83=72,2.053,IF(I83=71,2.002,IF(I83=70,1.933,0))))))))</f>
        <v>0</v>
      </c>
      <c r="AK83" s="82">
        <f t="shared" ref="AK83:AK85" si="411">IF(I83=A$10,0,IF(I83=69,1.856,IF(I83=68,1.782,IF(I83=67,1.719,IF(I83=66,1.671,IF(I83=65,1.636,IF(I83=64,1.608,IF(I83=63,1.584,0))))))))</f>
        <v>0</v>
      </c>
      <c r="AL83" s="82">
        <f t="shared" ref="AL83:AL85" si="412">IF(I83=A$10,0,IF(I83=62,1.561,IF(I83=61,1.536,IF(I83=60,1.509,IF(I83=59,1.48,IF(I83=58,1.449,IF(I83=57,1.417,IF(I83=56,1.384,0))))))))</f>
        <v>0</v>
      </c>
      <c r="AM83" s="82">
        <f t="shared" ref="AM83:AM85" si="413">IF(I83=A$10,0,IF(I83=55,1.35,IF(I83=54,1.319,IF(I83=53,1.293,IF(I83=52,1.271,IF(I83=51,1.255,IF(I83=50,1.243,IF(I83=49,1.234,0))))))))</f>
        <v>0</v>
      </c>
      <c r="AN83" s="82">
        <f t="shared" ref="AN83:AN85" si="414">IF(I83=A$10,0,IF(I83=48,1.226,IF(I83=47,1.217,IF(I83=46,1.207,IF(I83=45,1.195,IF(I83=44,1.183,IF(I83=43,1.17,IF(I83=42,1.158,0))))))))</f>
        <v>0</v>
      </c>
      <c r="AO83" s="82">
        <f t="shared" ref="AO83:AO85" si="415">IF(I83=A$10,0,IF(I83=41,1.147,IF(I83=40,1.136,IF(I83=39,1.125,IF(I83=38,1.113,IF(I83=37,1.1,IF(I83=36,1.087,IF(I83=35,1.072,0))))))))</f>
        <v>0</v>
      </c>
      <c r="AP83" s="82">
        <f t="shared" ref="AP83:AP85" si="416">IF(I83=A$10,0,IF(I83=36,1.087,IF(I83=35,1.072,0)))</f>
        <v>0</v>
      </c>
      <c r="AQ83" s="82">
        <f t="shared" ref="AQ83:AQ85" si="417">IF(I83=A$10,0,MAX(AH83:AP83))</f>
        <v>0</v>
      </c>
      <c r="AR83" s="83" t="str">
        <f t="shared" si="356"/>
        <v/>
      </c>
      <c r="AS83" s="84" t="str">
        <f t="shared" si="357"/>
        <v/>
      </c>
      <c r="AT83" s="85" t="str">
        <f t="shared" si="333"/>
        <v/>
      </c>
      <c r="AU83" s="82" t="str">
        <f t="shared" si="334"/>
        <v/>
      </c>
      <c r="AV83" s="82" t="str">
        <f t="shared" si="335"/>
        <v xml:space="preserve"> </v>
      </c>
    </row>
    <row r="84" spans="1:48" s="36" customFormat="1" ht="12.75" customHeight="1">
      <c r="A84" s="8"/>
      <c r="B84" s="8"/>
      <c r="C84" s="8"/>
      <c r="D84" s="8" t="str">
        <f t="shared" si="306"/>
        <v/>
      </c>
      <c r="E84" s="8"/>
      <c r="F84" s="33"/>
      <c r="G84" s="33"/>
      <c r="H84" s="8"/>
      <c r="I84" s="8" t="str">
        <f t="shared" si="307"/>
        <v/>
      </c>
      <c r="J84" s="96"/>
      <c r="K84" s="8"/>
      <c r="L84" s="8"/>
      <c r="M84" s="8"/>
      <c r="N84" s="8"/>
      <c r="O84" s="8" t="str">
        <f t="shared" si="308"/>
        <v/>
      </c>
      <c r="P84" s="8"/>
      <c r="Q84" s="8"/>
      <c r="R84" s="8"/>
      <c r="S84" s="8" t="str">
        <f t="shared" si="309"/>
        <v/>
      </c>
      <c r="T84" s="8" t="str">
        <f t="shared" si="310"/>
        <v/>
      </c>
      <c r="U84" s="8"/>
      <c r="V84" s="8">
        <f t="shared" si="311"/>
        <v>0</v>
      </c>
      <c r="W84" s="8">
        <f t="shared" si="312"/>
        <v>0</v>
      </c>
      <c r="X84" s="38">
        <f t="shared" si="313"/>
        <v>0</v>
      </c>
      <c r="Y84" s="8">
        <f t="shared" si="314"/>
        <v>0</v>
      </c>
      <c r="Z84" s="8">
        <f t="shared" si="315"/>
        <v>0</v>
      </c>
      <c r="AA84" s="38">
        <f t="shared" si="316"/>
        <v>0</v>
      </c>
      <c r="AB84" s="39" t="e">
        <f t="shared" si="317"/>
        <v>#DIV/0!</v>
      </c>
      <c r="AC84" s="38" t="e">
        <f t="shared" si="318"/>
        <v>#DIV/0!</v>
      </c>
      <c r="AD84" s="39" t="e">
        <f t="shared" si="319"/>
        <v>#DIV/0!</v>
      </c>
      <c r="AE84" s="38">
        <f t="shared" si="320"/>
        <v>0</v>
      </c>
      <c r="AF84" s="39" t="e">
        <f t="shared" si="321"/>
        <v>#DIV/0!</v>
      </c>
      <c r="AG84" s="82" t="str">
        <f t="shared" si="322"/>
        <v/>
      </c>
      <c r="AH84" s="82">
        <f t="shared" si="408"/>
        <v>0</v>
      </c>
      <c r="AI84" s="82">
        <f t="shared" si="409"/>
        <v>0</v>
      </c>
      <c r="AJ84" s="82">
        <f t="shared" si="410"/>
        <v>0</v>
      </c>
      <c r="AK84" s="82">
        <f t="shared" si="411"/>
        <v>0</v>
      </c>
      <c r="AL84" s="82">
        <f t="shared" si="412"/>
        <v>0</v>
      </c>
      <c r="AM84" s="82">
        <f t="shared" si="413"/>
        <v>0</v>
      </c>
      <c r="AN84" s="82">
        <f t="shared" si="414"/>
        <v>0</v>
      </c>
      <c r="AO84" s="82">
        <f t="shared" si="415"/>
        <v>0</v>
      </c>
      <c r="AP84" s="82">
        <f t="shared" si="416"/>
        <v>0</v>
      </c>
      <c r="AQ84" s="82">
        <f t="shared" si="417"/>
        <v>0</v>
      </c>
      <c r="AR84" s="83" t="str">
        <f t="shared" si="356"/>
        <v/>
      </c>
      <c r="AS84" s="84" t="str">
        <f t="shared" si="357"/>
        <v/>
      </c>
      <c r="AT84" s="85" t="str">
        <f t="shared" si="333"/>
        <v/>
      </c>
      <c r="AU84" s="82" t="str">
        <f t="shared" si="334"/>
        <v/>
      </c>
      <c r="AV84" s="82" t="str">
        <f t="shared" si="335"/>
        <v xml:space="preserve"> </v>
      </c>
    </row>
    <row r="85" spans="1:48" s="36" customFormat="1" ht="12.75" customHeight="1">
      <c r="A85" s="8"/>
      <c r="B85" s="8"/>
      <c r="C85" s="8"/>
      <c r="D85" s="8" t="str">
        <f t="shared" si="306"/>
        <v/>
      </c>
      <c r="E85" s="8"/>
      <c r="F85" s="33"/>
      <c r="G85" s="33"/>
      <c r="H85" s="8"/>
      <c r="I85" s="8" t="str">
        <f t="shared" si="307"/>
        <v/>
      </c>
      <c r="J85" s="96"/>
      <c r="K85" s="8"/>
      <c r="L85" s="8"/>
      <c r="M85" s="8"/>
      <c r="N85" s="8"/>
      <c r="O85" s="8" t="str">
        <f t="shared" si="308"/>
        <v/>
      </c>
      <c r="P85" s="8"/>
      <c r="Q85" s="8"/>
      <c r="R85" s="8"/>
      <c r="S85" s="8" t="str">
        <f t="shared" si="309"/>
        <v/>
      </c>
      <c r="T85" s="8" t="str">
        <f t="shared" si="310"/>
        <v/>
      </c>
      <c r="U85" s="8"/>
      <c r="V85" s="8">
        <f t="shared" si="311"/>
        <v>0</v>
      </c>
      <c r="W85" s="8">
        <f t="shared" si="312"/>
        <v>0</v>
      </c>
      <c r="X85" s="38">
        <f t="shared" si="313"/>
        <v>0</v>
      </c>
      <c r="Y85" s="8">
        <f t="shared" si="314"/>
        <v>0</v>
      </c>
      <c r="Z85" s="8">
        <f t="shared" si="315"/>
        <v>0</v>
      </c>
      <c r="AA85" s="38">
        <f t="shared" si="316"/>
        <v>0</v>
      </c>
      <c r="AB85" s="39" t="e">
        <f t="shared" si="317"/>
        <v>#DIV/0!</v>
      </c>
      <c r="AC85" s="38" t="e">
        <f t="shared" si="318"/>
        <v>#DIV/0!</v>
      </c>
      <c r="AD85" s="39" t="e">
        <f t="shared" si="319"/>
        <v>#DIV/0!</v>
      </c>
      <c r="AE85" s="38">
        <f t="shared" si="320"/>
        <v>0</v>
      </c>
      <c r="AF85" s="39" t="e">
        <f t="shared" si="321"/>
        <v>#DIV/0!</v>
      </c>
      <c r="AG85" s="82" t="str">
        <f t="shared" si="322"/>
        <v/>
      </c>
      <c r="AH85" s="82">
        <f t="shared" si="408"/>
        <v>0</v>
      </c>
      <c r="AI85" s="82">
        <f t="shared" si="409"/>
        <v>0</v>
      </c>
      <c r="AJ85" s="82">
        <f t="shared" si="410"/>
        <v>0</v>
      </c>
      <c r="AK85" s="82">
        <f t="shared" si="411"/>
        <v>0</v>
      </c>
      <c r="AL85" s="82">
        <f t="shared" si="412"/>
        <v>0</v>
      </c>
      <c r="AM85" s="82">
        <f t="shared" si="413"/>
        <v>0</v>
      </c>
      <c r="AN85" s="82">
        <f t="shared" si="414"/>
        <v>0</v>
      </c>
      <c r="AO85" s="82">
        <f t="shared" si="415"/>
        <v>0</v>
      </c>
      <c r="AP85" s="82">
        <f t="shared" si="416"/>
        <v>0</v>
      </c>
      <c r="AQ85" s="82">
        <f t="shared" si="417"/>
        <v>0</v>
      </c>
      <c r="AR85" s="83" t="str">
        <f t="shared" si="356"/>
        <v/>
      </c>
      <c r="AS85" s="84" t="str">
        <f t="shared" si="357"/>
        <v/>
      </c>
      <c r="AT85" s="85" t="str">
        <f t="shared" si="333"/>
        <v/>
      </c>
      <c r="AU85" s="82" t="str">
        <f t="shared" si="334"/>
        <v/>
      </c>
      <c r="AV85" s="82" t="str">
        <f t="shared" si="335"/>
        <v xml:space="preserve"> </v>
      </c>
    </row>
    <row r="86" spans="1:48" s="36" customFormat="1" ht="12.75" customHeight="1">
      <c r="A86" s="8"/>
      <c r="B86" s="8"/>
      <c r="C86" s="8"/>
      <c r="D86" s="8" t="str">
        <f t="shared" si="306"/>
        <v/>
      </c>
      <c r="E86" s="8"/>
      <c r="F86" s="33"/>
      <c r="G86" s="33"/>
      <c r="H86" s="8"/>
      <c r="I86" s="8" t="str">
        <f t="shared" si="307"/>
        <v/>
      </c>
      <c r="J86" s="96"/>
      <c r="K86" s="8"/>
      <c r="L86" s="8"/>
      <c r="M86" s="8"/>
      <c r="N86" s="8"/>
      <c r="O86" s="8" t="str">
        <f t="shared" si="308"/>
        <v/>
      </c>
      <c r="P86" s="8"/>
      <c r="Q86" s="8"/>
      <c r="R86" s="8"/>
      <c r="S86" s="8" t="str">
        <f t="shared" si="309"/>
        <v/>
      </c>
      <c r="T86" s="8" t="str">
        <f t="shared" si="310"/>
        <v/>
      </c>
      <c r="U86" s="117"/>
      <c r="V86" s="8">
        <f t="shared" si="311"/>
        <v>0</v>
      </c>
      <c r="W86" s="8">
        <f t="shared" si="312"/>
        <v>0</v>
      </c>
      <c r="X86" s="38">
        <f t="shared" si="313"/>
        <v>0</v>
      </c>
      <c r="Y86" s="8">
        <f t="shared" si="314"/>
        <v>0</v>
      </c>
      <c r="Z86" s="8">
        <f t="shared" si="315"/>
        <v>0</v>
      </c>
      <c r="AA86" s="38">
        <f t="shared" si="316"/>
        <v>0</v>
      </c>
      <c r="AB86" s="39" t="e">
        <f t="shared" si="317"/>
        <v>#DIV/0!</v>
      </c>
      <c r="AC86" s="38" t="e">
        <f t="shared" si="318"/>
        <v>#DIV/0!</v>
      </c>
      <c r="AD86" s="39" t="e">
        <f t="shared" si="319"/>
        <v>#DIV/0!</v>
      </c>
      <c r="AE86" s="38">
        <f t="shared" si="320"/>
        <v>0</v>
      </c>
      <c r="AF86" s="39" t="e">
        <f t="shared" si="321"/>
        <v>#DIV/0!</v>
      </c>
      <c r="AG86" s="82" t="str">
        <f t="shared" si="322"/>
        <v/>
      </c>
      <c r="AH86" s="82">
        <f t="shared" ref="AH86" si="418">IF(I86=A$7,0,IF(I86=90,3.571,IF(I86=89,3.559,IF(I86=88,3.54,IF(I86=87,3.508,IF(I86=86,3.458,IF(I86=85,3.386,IF(I86=84,3.288,0))))))))</f>
        <v>0</v>
      </c>
      <c r="AI86" s="82">
        <f t="shared" ref="AI86" si="419">IF(I86=A$7,0,IF(I86=83,3.166,IF(I86=82,3.018,IF(I86=81,2.849,IF(I86=80,2.669,IF(I86=79,2.5,IF(I86=78,2.358,IF(I86=77,2.251,0))))))))</f>
        <v>0</v>
      </c>
      <c r="AJ86" s="82">
        <f t="shared" ref="AJ86" si="420">IF(I86=A$7,0,IF(I86=76,2.184,IF(I86=75,2.142,IF(I86=74,2.113,IF(I86=73,2.087,IF(I86=72,2.053,IF(I86=71,2.002,IF(I86=70,1.933,0))))))))</f>
        <v>0</v>
      </c>
      <c r="AK86" s="82">
        <f t="shared" ref="AK86" si="421">IF(I86=A$7,0,IF(I86=69,1.856,IF(I86=68,1.782,IF(I86=67,1.719,IF(I86=66,1.671,IF(I86=65,1.636,IF(I86=64,1.608,IF(I86=63,1.584,0))))))))</f>
        <v>0</v>
      </c>
      <c r="AL86" s="82">
        <f t="shared" ref="AL86" si="422">IF(I86=A$7,0,IF(I86=62,1.561,IF(I86=61,1.536,IF(I86=60,1.509,IF(I86=59,1.48,IF(I86=58,1.449,IF(I86=57,1.417,IF(I86=56,1.384,0))))))))</f>
        <v>0</v>
      </c>
      <c r="AM86" s="82">
        <f t="shared" ref="AM86" si="423">IF(I86=A$7,0,IF(I86=55,1.35,IF(I86=54,1.319,IF(I86=53,1.293,IF(I86=52,1.271,IF(I86=51,1.255,IF(I86=50,1.243,IF(I86=49,1.234,0))))))))</f>
        <v>0</v>
      </c>
      <c r="AN86" s="82">
        <f t="shared" ref="AN86" si="424">IF(I86=A$7,0,IF(I86=48,1.226,IF(I86=47,1.217,IF(I86=46,1.207,IF(I86=45,1.195,IF(I86=44,1.183,IF(I86=43,1.17,IF(I86=42,1.158,0))))))))</f>
        <v>0</v>
      </c>
      <c r="AO86" s="82">
        <f t="shared" ref="AO86" si="425">IF(I86=A$7,0,IF(I86=41,1.147,IF(I86=40,1.136,IF(I86=39,1.125,IF(I86=38,1.113,IF(I86=37,1.1,IF(I86=36,1.087,IF(I86=35,1.072,0))))))))</f>
        <v>0</v>
      </c>
      <c r="AP86" s="82">
        <f t="shared" ref="AP86" si="426">IF(I86=A$7,0,IF(I86=36,1.087,IF(I86=35,1.072,0)))</f>
        <v>0</v>
      </c>
      <c r="AQ86" s="82">
        <f t="shared" ref="AQ86" si="427">IF(I86=A$7,0,MAX(AH86:AP86))</f>
        <v>0</v>
      </c>
      <c r="AR86" s="83" t="str">
        <f t="shared" si="356"/>
        <v/>
      </c>
      <c r="AS86" s="84" t="str">
        <f t="shared" si="357"/>
        <v/>
      </c>
      <c r="AT86" s="85" t="str">
        <f t="shared" si="333"/>
        <v/>
      </c>
      <c r="AU86" s="82" t="str">
        <f t="shared" si="334"/>
        <v/>
      </c>
      <c r="AV86" s="82" t="str">
        <f t="shared" si="335"/>
        <v xml:space="preserve"> </v>
      </c>
    </row>
    <row r="87" spans="1:48" s="36" customFormat="1" ht="12.75" customHeight="1">
      <c r="A87" s="8"/>
      <c r="B87" s="8"/>
      <c r="C87" s="8"/>
      <c r="D87" s="8" t="str">
        <f t="shared" si="306"/>
        <v/>
      </c>
      <c r="E87" s="8"/>
      <c r="F87" s="33"/>
      <c r="G87" s="33"/>
      <c r="H87" s="8"/>
      <c r="I87" s="8" t="str">
        <f t="shared" si="307"/>
        <v/>
      </c>
      <c r="J87" s="96"/>
      <c r="K87" s="8"/>
      <c r="L87" s="8"/>
      <c r="M87" s="8"/>
      <c r="N87" s="8"/>
      <c r="O87" s="8" t="str">
        <f t="shared" si="308"/>
        <v/>
      </c>
      <c r="P87" s="8"/>
      <c r="Q87" s="8"/>
      <c r="R87" s="8"/>
      <c r="S87" s="8" t="str">
        <f t="shared" si="309"/>
        <v/>
      </c>
      <c r="T87" s="8" t="str">
        <f t="shared" si="310"/>
        <v/>
      </c>
      <c r="U87" s="8"/>
      <c r="V87" s="8">
        <f t="shared" si="311"/>
        <v>0</v>
      </c>
      <c r="W87" s="8">
        <f t="shared" si="312"/>
        <v>0</v>
      </c>
      <c r="X87" s="38">
        <f t="shared" si="313"/>
        <v>0</v>
      </c>
      <c r="Y87" s="8">
        <f t="shared" si="314"/>
        <v>0</v>
      </c>
      <c r="Z87" s="8">
        <f t="shared" si="315"/>
        <v>0</v>
      </c>
      <c r="AA87" s="38">
        <f t="shared" si="316"/>
        <v>0</v>
      </c>
      <c r="AB87" s="39" t="e">
        <f t="shared" si="317"/>
        <v>#DIV/0!</v>
      </c>
      <c r="AC87" s="38" t="e">
        <f t="shared" si="318"/>
        <v>#DIV/0!</v>
      </c>
      <c r="AD87" s="39" t="e">
        <f t="shared" si="319"/>
        <v>#DIV/0!</v>
      </c>
      <c r="AE87" s="38">
        <f t="shared" si="320"/>
        <v>0</v>
      </c>
      <c r="AF87" s="39" t="e">
        <f t="shared" si="321"/>
        <v>#DIV/0!</v>
      </c>
      <c r="AG87" s="82" t="str">
        <f t="shared" si="322"/>
        <v/>
      </c>
      <c r="AH87" s="82">
        <f t="shared" ref="AH87:AH89" si="428">IF(I87=A$10,0,IF(I87=90,3.571,IF(I87=89,3.559,IF(I87=88,3.54,IF(I87=87,3.508,IF(I87=86,3.458,IF(I87=85,3.386,IF(I87=84,3.288,0))))))))</f>
        <v>0</v>
      </c>
      <c r="AI87" s="82">
        <f t="shared" ref="AI87:AI89" si="429">IF(I87=A$10,0,IF(I87=83,3.166,IF(I87=82,3.018,IF(I87=81,2.849,IF(I87=80,2.669,IF(I87=79,2.5,IF(I87=78,2.358,IF(I87=77,2.251,0))))))))</f>
        <v>0</v>
      </c>
      <c r="AJ87" s="82">
        <f t="shared" ref="AJ87:AJ89" si="430">IF(I87=A$10,0,IF(I87=76,2.184,IF(I87=75,2.142,IF(I87=74,2.113,IF(I87=73,2.087,IF(I87=72,2.053,IF(I87=71,2.002,IF(I87=70,1.933,0))))))))</f>
        <v>0</v>
      </c>
      <c r="AK87" s="82">
        <f t="shared" ref="AK87:AK89" si="431">IF(I87=A$10,0,IF(I87=69,1.856,IF(I87=68,1.782,IF(I87=67,1.719,IF(I87=66,1.671,IF(I87=65,1.636,IF(I87=64,1.608,IF(I87=63,1.584,0))))))))</f>
        <v>0</v>
      </c>
      <c r="AL87" s="82">
        <f t="shared" ref="AL87:AL89" si="432">IF(I87=A$10,0,IF(I87=62,1.561,IF(I87=61,1.536,IF(I87=60,1.509,IF(I87=59,1.48,IF(I87=58,1.449,IF(I87=57,1.417,IF(I87=56,1.384,0))))))))</f>
        <v>0</v>
      </c>
      <c r="AM87" s="82">
        <f t="shared" ref="AM87:AM89" si="433">IF(I87=A$10,0,IF(I87=55,1.35,IF(I87=54,1.319,IF(I87=53,1.293,IF(I87=52,1.271,IF(I87=51,1.255,IF(I87=50,1.243,IF(I87=49,1.234,0))))))))</f>
        <v>0</v>
      </c>
      <c r="AN87" s="82">
        <f t="shared" ref="AN87:AN89" si="434">IF(I87=A$10,0,IF(I87=48,1.226,IF(I87=47,1.217,IF(I87=46,1.207,IF(I87=45,1.195,IF(I87=44,1.183,IF(I87=43,1.17,IF(I87=42,1.158,0))))))))</f>
        <v>0</v>
      </c>
      <c r="AO87" s="82">
        <f t="shared" ref="AO87:AO89" si="435">IF(I87=A$10,0,IF(I87=41,1.147,IF(I87=40,1.136,IF(I87=39,1.125,IF(I87=38,1.113,IF(I87=37,1.1,IF(I87=36,1.087,IF(I87=35,1.072,0))))))))</f>
        <v>0</v>
      </c>
      <c r="AP87" s="82">
        <f t="shared" ref="AP87:AP89" si="436">IF(I87=A$10,0,IF(I87=36,1.087,IF(I87=35,1.072,0)))</f>
        <v>0</v>
      </c>
      <c r="AQ87" s="82">
        <f t="shared" ref="AQ87:AQ89" si="437">IF(I87=A$10,0,MAX(AH87:AP87))</f>
        <v>0</v>
      </c>
      <c r="AR87" s="83" t="str">
        <f t="shared" si="356"/>
        <v/>
      </c>
      <c r="AS87" s="84" t="str">
        <f t="shared" si="357"/>
        <v/>
      </c>
      <c r="AT87" s="85" t="str">
        <f t="shared" si="333"/>
        <v/>
      </c>
      <c r="AU87" s="82" t="str">
        <f t="shared" si="334"/>
        <v/>
      </c>
      <c r="AV87" s="82" t="str">
        <f t="shared" si="335"/>
        <v xml:space="preserve"> </v>
      </c>
    </row>
    <row r="88" spans="1:48" s="36" customFormat="1" ht="12.75" customHeight="1">
      <c r="A88" s="8"/>
      <c r="B88" s="8"/>
      <c r="C88" s="8"/>
      <c r="D88" s="8" t="str">
        <f t="shared" si="306"/>
        <v/>
      </c>
      <c r="E88" s="8"/>
      <c r="F88" s="33"/>
      <c r="G88" s="33"/>
      <c r="H88" s="8"/>
      <c r="I88" s="8" t="str">
        <f t="shared" si="307"/>
        <v/>
      </c>
      <c r="J88" s="96"/>
      <c r="K88" s="8"/>
      <c r="L88" s="8"/>
      <c r="M88" s="8"/>
      <c r="N88" s="8"/>
      <c r="O88" s="8" t="str">
        <f t="shared" si="308"/>
        <v/>
      </c>
      <c r="P88" s="8"/>
      <c r="Q88" s="8"/>
      <c r="R88" s="8"/>
      <c r="S88" s="8" t="str">
        <f t="shared" si="309"/>
        <v/>
      </c>
      <c r="T88" s="8" t="str">
        <f t="shared" si="310"/>
        <v/>
      </c>
      <c r="U88" s="8"/>
      <c r="V88" s="8">
        <f t="shared" si="311"/>
        <v>0</v>
      </c>
      <c r="W88" s="8">
        <f t="shared" si="312"/>
        <v>0</v>
      </c>
      <c r="X88" s="38">
        <f t="shared" si="313"/>
        <v>0</v>
      </c>
      <c r="Y88" s="8">
        <f t="shared" si="314"/>
        <v>0</v>
      </c>
      <c r="Z88" s="8">
        <f t="shared" si="315"/>
        <v>0</v>
      </c>
      <c r="AA88" s="38">
        <f t="shared" si="316"/>
        <v>0</v>
      </c>
      <c r="AB88" s="39" t="e">
        <f t="shared" si="317"/>
        <v>#DIV/0!</v>
      </c>
      <c r="AC88" s="38" t="e">
        <f t="shared" si="318"/>
        <v>#DIV/0!</v>
      </c>
      <c r="AD88" s="39" t="e">
        <f t="shared" si="319"/>
        <v>#DIV/0!</v>
      </c>
      <c r="AE88" s="38">
        <f t="shared" si="320"/>
        <v>0</v>
      </c>
      <c r="AF88" s="39" t="e">
        <f t="shared" si="321"/>
        <v>#DIV/0!</v>
      </c>
      <c r="AG88" s="82" t="str">
        <f t="shared" si="322"/>
        <v/>
      </c>
      <c r="AH88" s="82">
        <f t="shared" si="428"/>
        <v>0</v>
      </c>
      <c r="AI88" s="82">
        <f t="shared" si="429"/>
        <v>0</v>
      </c>
      <c r="AJ88" s="82">
        <f t="shared" si="430"/>
        <v>0</v>
      </c>
      <c r="AK88" s="82">
        <f t="shared" si="431"/>
        <v>0</v>
      </c>
      <c r="AL88" s="82">
        <f t="shared" si="432"/>
        <v>0</v>
      </c>
      <c r="AM88" s="82">
        <f t="shared" si="433"/>
        <v>0</v>
      </c>
      <c r="AN88" s="82">
        <f t="shared" si="434"/>
        <v>0</v>
      </c>
      <c r="AO88" s="82">
        <f t="shared" si="435"/>
        <v>0</v>
      </c>
      <c r="AP88" s="82">
        <f t="shared" si="436"/>
        <v>0</v>
      </c>
      <c r="AQ88" s="82">
        <f t="shared" si="437"/>
        <v>0</v>
      </c>
      <c r="AR88" s="83" t="str">
        <f t="shared" si="356"/>
        <v/>
      </c>
      <c r="AS88" s="84" t="str">
        <f t="shared" si="357"/>
        <v/>
      </c>
      <c r="AT88" s="85" t="str">
        <f t="shared" si="333"/>
        <v/>
      </c>
      <c r="AU88" s="82" t="str">
        <f t="shared" si="334"/>
        <v/>
      </c>
      <c r="AV88" s="82" t="str">
        <f t="shared" si="335"/>
        <v xml:space="preserve"> </v>
      </c>
    </row>
    <row r="89" spans="1:48" s="36" customFormat="1" ht="12.75" customHeight="1">
      <c r="A89" s="8"/>
      <c r="B89" s="8"/>
      <c r="C89" s="8"/>
      <c r="D89" s="8" t="str">
        <f t="shared" si="306"/>
        <v/>
      </c>
      <c r="E89" s="8"/>
      <c r="F89" s="33"/>
      <c r="G89" s="33"/>
      <c r="H89" s="8"/>
      <c r="I89" s="8" t="str">
        <f t="shared" si="307"/>
        <v/>
      </c>
      <c r="J89" s="96"/>
      <c r="K89" s="8"/>
      <c r="L89" s="8"/>
      <c r="M89" s="8"/>
      <c r="N89" s="8"/>
      <c r="O89" s="8" t="str">
        <f t="shared" si="308"/>
        <v/>
      </c>
      <c r="P89" s="8"/>
      <c r="Q89" s="8"/>
      <c r="R89" s="8"/>
      <c r="S89" s="8" t="str">
        <f t="shared" si="309"/>
        <v/>
      </c>
      <c r="T89" s="8" t="str">
        <f t="shared" si="310"/>
        <v/>
      </c>
      <c r="U89" s="8"/>
      <c r="V89" s="8">
        <f t="shared" si="311"/>
        <v>0</v>
      </c>
      <c r="W89" s="8">
        <f t="shared" si="312"/>
        <v>0</v>
      </c>
      <c r="X89" s="38">
        <f t="shared" si="313"/>
        <v>0</v>
      </c>
      <c r="Y89" s="8">
        <f t="shared" si="314"/>
        <v>0</v>
      </c>
      <c r="Z89" s="8">
        <f t="shared" si="315"/>
        <v>0</v>
      </c>
      <c r="AA89" s="38">
        <f t="shared" si="316"/>
        <v>0</v>
      </c>
      <c r="AB89" s="39" t="e">
        <f t="shared" si="317"/>
        <v>#DIV/0!</v>
      </c>
      <c r="AC89" s="38" t="e">
        <f t="shared" si="318"/>
        <v>#DIV/0!</v>
      </c>
      <c r="AD89" s="39" t="e">
        <f t="shared" si="319"/>
        <v>#DIV/0!</v>
      </c>
      <c r="AE89" s="38">
        <f t="shared" si="320"/>
        <v>0</v>
      </c>
      <c r="AF89" s="39" t="e">
        <f t="shared" si="321"/>
        <v>#DIV/0!</v>
      </c>
      <c r="AG89" s="82" t="str">
        <f t="shared" si="322"/>
        <v/>
      </c>
      <c r="AH89" s="82">
        <f t="shared" si="428"/>
        <v>0</v>
      </c>
      <c r="AI89" s="82">
        <f t="shared" si="429"/>
        <v>0</v>
      </c>
      <c r="AJ89" s="82">
        <f t="shared" si="430"/>
        <v>0</v>
      </c>
      <c r="AK89" s="82">
        <f t="shared" si="431"/>
        <v>0</v>
      </c>
      <c r="AL89" s="82">
        <f t="shared" si="432"/>
        <v>0</v>
      </c>
      <c r="AM89" s="82">
        <f t="shared" si="433"/>
        <v>0</v>
      </c>
      <c r="AN89" s="82">
        <f t="shared" si="434"/>
        <v>0</v>
      </c>
      <c r="AO89" s="82">
        <f t="shared" si="435"/>
        <v>0</v>
      </c>
      <c r="AP89" s="82">
        <f t="shared" si="436"/>
        <v>0</v>
      </c>
      <c r="AQ89" s="82">
        <f t="shared" si="437"/>
        <v>0</v>
      </c>
      <c r="AR89" s="83" t="str">
        <f t="shared" si="356"/>
        <v/>
      </c>
      <c r="AS89" s="84" t="str">
        <f t="shared" si="357"/>
        <v/>
      </c>
      <c r="AT89" s="85" t="str">
        <f t="shared" si="333"/>
        <v/>
      </c>
      <c r="AU89" s="82" t="str">
        <f t="shared" si="334"/>
        <v/>
      </c>
      <c r="AV89" s="82" t="str">
        <f t="shared" si="335"/>
        <v xml:space="preserve"> </v>
      </c>
    </row>
    <row r="90" spans="1:48" s="36" customFormat="1" ht="12.75" customHeight="1">
      <c r="A90" s="8"/>
      <c r="B90" s="8"/>
      <c r="C90" s="8"/>
      <c r="D90" s="8" t="str">
        <f t="shared" si="306"/>
        <v/>
      </c>
      <c r="E90" s="8"/>
      <c r="F90" s="33"/>
      <c r="G90" s="33"/>
      <c r="H90" s="8"/>
      <c r="I90" s="8" t="str">
        <f t="shared" si="307"/>
        <v/>
      </c>
      <c r="J90" s="96"/>
      <c r="K90" s="8"/>
      <c r="L90" s="8"/>
      <c r="M90" s="8"/>
      <c r="N90" s="8"/>
      <c r="O90" s="8" t="str">
        <f t="shared" si="308"/>
        <v/>
      </c>
      <c r="P90" s="8"/>
      <c r="Q90" s="8"/>
      <c r="R90" s="8"/>
      <c r="S90" s="8" t="str">
        <f t="shared" si="309"/>
        <v/>
      </c>
      <c r="T90" s="8" t="str">
        <f t="shared" si="310"/>
        <v/>
      </c>
      <c r="U90" s="117"/>
      <c r="V90" s="8">
        <f t="shared" si="311"/>
        <v>0</v>
      </c>
      <c r="W90" s="8">
        <f t="shared" si="312"/>
        <v>0</v>
      </c>
      <c r="X90" s="38">
        <f t="shared" si="313"/>
        <v>0</v>
      </c>
      <c r="Y90" s="8">
        <f t="shared" si="314"/>
        <v>0</v>
      </c>
      <c r="Z90" s="8">
        <f t="shared" si="315"/>
        <v>0</v>
      </c>
      <c r="AA90" s="38">
        <f t="shared" si="316"/>
        <v>0</v>
      </c>
      <c r="AB90" s="39" t="e">
        <f t="shared" si="317"/>
        <v>#DIV/0!</v>
      </c>
      <c r="AC90" s="38" t="e">
        <f t="shared" si="318"/>
        <v>#DIV/0!</v>
      </c>
      <c r="AD90" s="39" t="e">
        <f t="shared" si="319"/>
        <v>#DIV/0!</v>
      </c>
      <c r="AE90" s="38">
        <f t="shared" si="320"/>
        <v>0</v>
      </c>
      <c r="AF90" s="39" t="e">
        <f t="shared" si="321"/>
        <v>#DIV/0!</v>
      </c>
      <c r="AG90" s="82" t="str">
        <f t="shared" si="322"/>
        <v/>
      </c>
      <c r="AH90" s="82">
        <f t="shared" ref="AH90" si="438">IF(I90=A$7,0,IF(I90=90,3.571,IF(I90=89,3.559,IF(I90=88,3.54,IF(I90=87,3.508,IF(I90=86,3.458,IF(I90=85,3.386,IF(I90=84,3.288,0))))))))</f>
        <v>0</v>
      </c>
      <c r="AI90" s="82">
        <f t="shared" ref="AI90" si="439">IF(I90=A$7,0,IF(I90=83,3.166,IF(I90=82,3.018,IF(I90=81,2.849,IF(I90=80,2.669,IF(I90=79,2.5,IF(I90=78,2.358,IF(I90=77,2.251,0))))))))</f>
        <v>0</v>
      </c>
      <c r="AJ90" s="82">
        <f t="shared" ref="AJ90" si="440">IF(I90=A$7,0,IF(I90=76,2.184,IF(I90=75,2.142,IF(I90=74,2.113,IF(I90=73,2.087,IF(I90=72,2.053,IF(I90=71,2.002,IF(I90=70,1.933,0))))))))</f>
        <v>0</v>
      </c>
      <c r="AK90" s="82">
        <f t="shared" ref="AK90" si="441">IF(I90=A$7,0,IF(I90=69,1.856,IF(I90=68,1.782,IF(I90=67,1.719,IF(I90=66,1.671,IF(I90=65,1.636,IF(I90=64,1.608,IF(I90=63,1.584,0))))))))</f>
        <v>0</v>
      </c>
      <c r="AL90" s="82">
        <f t="shared" ref="AL90" si="442">IF(I90=A$7,0,IF(I90=62,1.561,IF(I90=61,1.536,IF(I90=60,1.509,IF(I90=59,1.48,IF(I90=58,1.449,IF(I90=57,1.417,IF(I90=56,1.384,0))))))))</f>
        <v>0</v>
      </c>
      <c r="AM90" s="82">
        <f t="shared" ref="AM90" si="443">IF(I90=A$7,0,IF(I90=55,1.35,IF(I90=54,1.319,IF(I90=53,1.293,IF(I90=52,1.271,IF(I90=51,1.255,IF(I90=50,1.243,IF(I90=49,1.234,0))))))))</f>
        <v>0</v>
      </c>
      <c r="AN90" s="82">
        <f t="shared" ref="AN90" si="444">IF(I90=A$7,0,IF(I90=48,1.226,IF(I90=47,1.217,IF(I90=46,1.207,IF(I90=45,1.195,IF(I90=44,1.183,IF(I90=43,1.17,IF(I90=42,1.158,0))))))))</f>
        <v>0</v>
      </c>
      <c r="AO90" s="82">
        <f t="shared" ref="AO90" si="445">IF(I90=A$7,0,IF(I90=41,1.147,IF(I90=40,1.136,IF(I90=39,1.125,IF(I90=38,1.113,IF(I90=37,1.1,IF(I90=36,1.087,IF(I90=35,1.072,0))))))))</f>
        <v>0</v>
      </c>
      <c r="AP90" s="82">
        <f t="shared" ref="AP90" si="446">IF(I90=A$7,0,IF(I90=36,1.087,IF(I90=35,1.072,0)))</f>
        <v>0</v>
      </c>
      <c r="AQ90" s="82">
        <f t="shared" ref="AQ90" si="447">IF(I90=A$7,0,MAX(AH90:AP90))</f>
        <v>0</v>
      </c>
      <c r="AR90" s="83" t="str">
        <f t="shared" si="356"/>
        <v/>
      </c>
      <c r="AS90" s="84" t="str">
        <f t="shared" si="357"/>
        <v/>
      </c>
      <c r="AT90" s="85" t="str">
        <f t="shared" si="333"/>
        <v/>
      </c>
      <c r="AU90" s="82" t="str">
        <f t="shared" si="334"/>
        <v/>
      </c>
      <c r="AV90" s="82" t="str">
        <f t="shared" si="335"/>
        <v xml:space="preserve"> </v>
      </c>
    </row>
    <row r="91" spans="1:48" s="36" customFormat="1" ht="12.75" customHeight="1">
      <c r="A91" s="8"/>
      <c r="B91" s="8"/>
      <c r="C91" s="8"/>
      <c r="D91" s="8" t="str">
        <f t="shared" si="306"/>
        <v/>
      </c>
      <c r="E91" s="8"/>
      <c r="F91" s="33"/>
      <c r="G91" s="33"/>
      <c r="H91" s="8"/>
      <c r="I91" s="8" t="str">
        <f t="shared" si="307"/>
        <v/>
      </c>
      <c r="J91" s="96"/>
      <c r="K91" s="8"/>
      <c r="L91" s="8"/>
      <c r="M91" s="8"/>
      <c r="N91" s="8"/>
      <c r="O91" s="8" t="str">
        <f t="shared" si="308"/>
        <v/>
      </c>
      <c r="P91" s="8"/>
      <c r="Q91" s="8"/>
      <c r="R91" s="8"/>
      <c r="S91" s="8" t="str">
        <f t="shared" si="309"/>
        <v/>
      </c>
      <c r="T91" s="8" t="str">
        <f t="shared" si="310"/>
        <v/>
      </c>
      <c r="U91" s="8"/>
      <c r="V91" s="8">
        <f t="shared" si="311"/>
        <v>0</v>
      </c>
      <c r="W91" s="8">
        <f t="shared" si="312"/>
        <v>0</v>
      </c>
      <c r="X91" s="38">
        <f t="shared" si="313"/>
        <v>0</v>
      </c>
      <c r="Y91" s="8">
        <f t="shared" si="314"/>
        <v>0</v>
      </c>
      <c r="Z91" s="8">
        <f t="shared" si="315"/>
        <v>0</v>
      </c>
      <c r="AA91" s="38">
        <f t="shared" si="316"/>
        <v>0</v>
      </c>
      <c r="AB91" s="39" t="e">
        <f t="shared" si="317"/>
        <v>#DIV/0!</v>
      </c>
      <c r="AC91" s="38" t="e">
        <f t="shared" si="318"/>
        <v>#DIV/0!</v>
      </c>
      <c r="AD91" s="39" t="e">
        <f t="shared" si="319"/>
        <v>#DIV/0!</v>
      </c>
      <c r="AE91" s="38">
        <f t="shared" si="320"/>
        <v>0</v>
      </c>
      <c r="AF91" s="39" t="e">
        <f t="shared" si="321"/>
        <v>#DIV/0!</v>
      </c>
      <c r="AG91" s="82" t="str">
        <f t="shared" si="322"/>
        <v/>
      </c>
      <c r="AH91" s="82">
        <f t="shared" ref="AH91:AH93" si="448">IF(I91=A$10,0,IF(I91=90,3.571,IF(I91=89,3.559,IF(I91=88,3.54,IF(I91=87,3.508,IF(I91=86,3.458,IF(I91=85,3.386,IF(I91=84,3.288,0))))))))</f>
        <v>0</v>
      </c>
      <c r="AI91" s="82">
        <f t="shared" ref="AI91:AI93" si="449">IF(I91=A$10,0,IF(I91=83,3.166,IF(I91=82,3.018,IF(I91=81,2.849,IF(I91=80,2.669,IF(I91=79,2.5,IF(I91=78,2.358,IF(I91=77,2.251,0))))))))</f>
        <v>0</v>
      </c>
      <c r="AJ91" s="82">
        <f t="shared" ref="AJ91:AJ93" si="450">IF(I91=A$10,0,IF(I91=76,2.184,IF(I91=75,2.142,IF(I91=74,2.113,IF(I91=73,2.087,IF(I91=72,2.053,IF(I91=71,2.002,IF(I91=70,1.933,0))))))))</f>
        <v>0</v>
      </c>
      <c r="AK91" s="82">
        <f t="shared" ref="AK91:AK93" si="451">IF(I91=A$10,0,IF(I91=69,1.856,IF(I91=68,1.782,IF(I91=67,1.719,IF(I91=66,1.671,IF(I91=65,1.636,IF(I91=64,1.608,IF(I91=63,1.584,0))))))))</f>
        <v>0</v>
      </c>
      <c r="AL91" s="82">
        <f t="shared" ref="AL91:AL93" si="452">IF(I91=A$10,0,IF(I91=62,1.561,IF(I91=61,1.536,IF(I91=60,1.509,IF(I91=59,1.48,IF(I91=58,1.449,IF(I91=57,1.417,IF(I91=56,1.384,0))))))))</f>
        <v>0</v>
      </c>
      <c r="AM91" s="82">
        <f t="shared" ref="AM91:AM93" si="453">IF(I91=A$10,0,IF(I91=55,1.35,IF(I91=54,1.319,IF(I91=53,1.293,IF(I91=52,1.271,IF(I91=51,1.255,IF(I91=50,1.243,IF(I91=49,1.234,0))))))))</f>
        <v>0</v>
      </c>
      <c r="AN91" s="82">
        <f t="shared" ref="AN91:AN93" si="454">IF(I91=A$10,0,IF(I91=48,1.226,IF(I91=47,1.217,IF(I91=46,1.207,IF(I91=45,1.195,IF(I91=44,1.183,IF(I91=43,1.17,IF(I91=42,1.158,0))))))))</f>
        <v>0</v>
      </c>
      <c r="AO91" s="82">
        <f t="shared" ref="AO91:AO93" si="455">IF(I91=A$10,0,IF(I91=41,1.147,IF(I91=40,1.136,IF(I91=39,1.125,IF(I91=38,1.113,IF(I91=37,1.1,IF(I91=36,1.087,IF(I91=35,1.072,0))))))))</f>
        <v>0</v>
      </c>
      <c r="AP91" s="82">
        <f t="shared" ref="AP91:AP93" si="456">IF(I91=A$10,0,IF(I91=36,1.087,IF(I91=35,1.072,0)))</f>
        <v>0</v>
      </c>
      <c r="AQ91" s="82">
        <f t="shared" ref="AQ91:AQ93" si="457">IF(I91=A$10,0,MAX(AH91:AP91))</f>
        <v>0</v>
      </c>
      <c r="AR91" s="83" t="str">
        <f t="shared" si="356"/>
        <v/>
      </c>
      <c r="AS91" s="84" t="str">
        <f t="shared" si="357"/>
        <v/>
      </c>
      <c r="AT91" s="85" t="str">
        <f t="shared" si="333"/>
        <v/>
      </c>
      <c r="AU91" s="82" t="str">
        <f t="shared" si="334"/>
        <v/>
      </c>
      <c r="AV91" s="82" t="str">
        <f t="shared" si="335"/>
        <v xml:space="preserve"> </v>
      </c>
    </row>
    <row r="92" spans="1:48" s="36" customFormat="1" ht="12.75" customHeight="1">
      <c r="A92" s="8"/>
      <c r="B92" s="8"/>
      <c r="C92" s="8"/>
      <c r="D92" s="8" t="str">
        <f t="shared" si="306"/>
        <v/>
      </c>
      <c r="E92" s="8"/>
      <c r="F92" s="33"/>
      <c r="G92" s="33"/>
      <c r="H92" s="8"/>
      <c r="I92" s="8" t="str">
        <f t="shared" si="307"/>
        <v/>
      </c>
      <c r="J92" s="96"/>
      <c r="K92" s="8"/>
      <c r="L92" s="8"/>
      <c r="M92" s="8"/>
      <c r="N92" s="8"/>
      <c r="O92" s="8" t="str">
        <f t="shared" si="308"/>
        <v/>
      </c>
      <c r="P92" s="8"/>
      <c r="Q92" s="8"/>
      <c r="R92" s="8"/>
      <c r="S92" s="8" t="str">
        <f t="shared" si="309"/>
        <v/>
      </c>
      <c r="T92" s="8" t="str">
        <f t="shared" si="310"/>
        <v/>
      </c>
      <c r="U92" s="8"/>
      <c r="V92" s="8">
        <f t="shared" si="311"/>
        <v>0</v>
      </c>
      <c r="W92" s="8">
        <f t="shared" si="312"/>
        <v>0</v>
      </c>
      <c r="X92" s="38">
        <f t="shared" si="313"/>
        <v>0</v>
      </c>
      <c r="Y92" s="8">
        <f t="shared" si="314"/>
        <v>0</v>
      </c>
      <c r="Z92" s="8">
        <f t="shared" si="315"/>
        <v>0</v>
      </c>
      <c r="AA92" s="38">
        <f t="shared" si="316"/>
        <v>0</v>
      </c>
      <c r="AB92" s="39" t="e">
        <f t="shared" si="317"/>
        <v>#DIV/0!</v>
      </c>
      <c r="AC92" s="38" t="e">
        <f t="shared" si="318"/>
        <v>#DIV/0!</v>
      </c>
      <c r="AD92" s="39" t="e">
        <f t="shared" si="319"/>
        <v>#DIV/0!</v>
      </c>
      <c r="AE92" s="38">
        <f t="shared" si="320"/>
        <v>0</v>
      </c>
      <c r="AF92" s="39" t="e">
        <f t="shared" si="321"/>
        <v>#DIV/0!</v>
      </c>
      <c r="AG92" s="82" t="str">
        <f t="shared" si="322"/>
        <v/>
      </c>
      <c r="AH92" s="82">
        <f t="shared" si="448"/>
        <v>0</v>
      </c>
      <c r="AI92" s="82">
        <f t="shared" si="449"/>
        <v>0</v>
      </c>
      <c r="AJ92" s="82">
        <f t="shared" si="450"/>
        <v>0</v>
      </c>
      <c r="AK92" s="82">
        <f t="shared" si="451"/>
        <v>0</v>
      </c>
      <c r="AL92" s="82">
        <f t="shared" si="452"/>
        <v>0</v>
      </c>
      <c r="AM92" s="82">
        <f t="shared" si="453"/>
        <v>0</v>
      </c>
      <c r="AN92" s="82">
        <f t="shared" si="454"/>
        <v>0</v>
      </c>
      <c r="AO92" s="82">
        <f t="shared" si="455"/>
        <v>0</v>
      </c>
      <c r="AP92" s="82">
        <f t="shared" si="456"/>
        <v>0</v>
      </c>
      <c r="AQ92" s="82">
        <f t="shared" si="457"/>
        <v>0</v>
      </c>
      <c r="AR92" s="83" t="str">
        <f t="shared" si="356"/>
        <v/>
      </c>
      <c r="AS92" s="84" t="str">
        <f t="shared" si="357"/>
        <v/>
      </c>
      <c r="AT92" s="85" t="str">
        <f t="shared" si="333"/>
        <v/>
      </c>
      <c r="AU92" s="82" t="str">
        <f t="shared" si="334"/>
        <v/>
      </c>
      <c r="AV92" s="82" t="str">
        <f t="shared" si="335"/>
        <v xml:space="preserve"> </v>
      </c>
    </row>
    <row r="93" spans="1:48" s="36" customFormat="1" ht="12.75" customHeight="1">
      <c r="A93" s="8"/>
      <c r="B93" s="8"/>
      <c r="C93" s="8"/>
      <c r="D93" s="8" t="str">
        <f t="shared" si="306"/>
        <v/>
      </c>
      <c r="E93" s="8"/>
      <c r="F93" s="33"/>
      <c r="G93" s="33"/>
      <c r="H93" s="8"/>
      <c r="I93" s="8" t="str">
        <f t="shared" si="307"/>
        <v/>
      </c>
      <c r="J93" s="96"/>
      <c r="K93" s="8"/>
      <c r="L93" s="8"/>
      <c r="M93" s="8"/>
      <c r="N93" s="8"/>
      <c r="O93" s="8" t="str">
        <f t="shared" si="308"/>
        <v/>
      </c>
      <c r="P93" s="8"/>
      <c r="Q93" s="8"/>
      <c r="R93" s="8"/>
      <c r="S93" s="8" t="str">
        <f t="shared" si="309"/>
        <v/>
      </c>
      <c r="T93" s="8" t="str">
        <f t="shared" si="310"/>
        <v/>
      </c>
      <c r="U93" s="8"/>
      <c r="V93" s="8">
        <f t="shared" si="311"/>
        <v>0</v>
      </c>
      <c r="W93" s="8">
        <f t="shared" si="312"/>
        <v>0</v>
      </c>
      <c r="X93" s="38">
        <f t="shared" si="313"/>
        <v>0</v>
      </c>
      <c r="Y93" s="8">
        <f t="shared" si="314"/>
        <v>0</v>
      </c>
      <c r="Z93" s="8">
        <f t="shared" si="315"/>
        <v>0</v>
      </c>
      <c r="AA93" s="38">
        <f t="shared" si="316"/>
        <v>0</v>
      </c>
      <c r="AB93" s="39" t="e">
        <f t="shared" si="317"/>
        <v>#DIV/0!</v>
      </c>
      <c r="AC93" s="38" t="e">
        <f t="shared" si="318"/>
        <v>#DIV/0!</v>
      </c>
      <c r="AD93" s="39" t="e">
        <f t="shared" si="319"/>
        <v>#DIV/0!</v>
      </c>
      <c r="AE93" s="38">
        <f t="shared" si="320"/>
        <v>0</v>
      </c>
      <c r="AF93" s="39" t="e">
        <f t="shared" si="321"/>
        <v>#DIV/0!</v>
      </c>
      <c r="AG93" s="82" t="str">
        <f t="shared" si="322"/>
        <v/>
      </c>
      <c r="AH93" s="82">
        <f t="shared" si="448"/>
        <v>0</v>
      </c>
      <c r="AI93" s="82">
        <f t="shared" si="449"/>
        <v>0</v>
      </c>
      <c r="AJ93" s="82">
        <f t="shared" si="450"/>
        <v>0</v>
      </c>
      <c r="AK93" s="82">
        <f t="shared" si="451"/>
        <v>0</v>
      </c>
      <c r="AL93" s="82">
        <f t="shared" si="452"/>
        <v>0</v>
      </c>
      <c r="AM93" s="82">
        <f t="shared" si="453"/>
        <v>0</v>
      </c>
      <c r="AN93" s="82">
        <f t="shared" si="454"/>
        <v>0</v>
      </c>
      <c r="AO93" s="82">
        <f t="shared" si="455"/>
        <v>0</v>
      </c>
      <c r="AP93" s="82">
        <f t="shared" si="456"/>
        <v>0</v>
      </c>
      <c r="AQ93" s="82">
        <f t="shared" si="457"/>
        <v>0</v>
      </c>
      <c r="AR93" s="83" t="str">
        <f t="shared" si="356"/>
        <v/>
      </c>
      <c r="AS93" s="84" t="str">
        <f t="shared" si="357"/>
        <v/>
      </c>
      <c r="AT93" s="85" t="str">
        <f t="shared" si="333"/>
        <v/>
      </c>
      <c r="AU93" s="82" t="str">
        <f t="shared" si="334"/>
        <v/>
      </c>
      <c r="AV93" s="82" t="str">
        <f t="shared" si="335"/>
        <v xml:space="preserve"> </v>
      </c>
    </row>
    <row r="94" spans="1:48" s="36" customFormat="1" ht="12.75" customHeight="1">
      <c r="A94" s="8"/>
      <c r="B94" s="8"/>
      <c r="C94" s="8"/>
      <c r="D94" s="8" t="str">
        <f t="shared" si="306"/>
        <v/>
      </c>
      <c r="E94" s="8"/>
      <c r="F94" s="33"/>
      <c r="G94" s="33"/>
      <c r="H94" s="8"/>
      <c r="I94" s="8" t="str">
        <f t="shared" si="307"/>
        <v/>
      </c>
      <c r="J94" s="96"/>
      <c r="K94" s="8"/>
      <c r="L94" s="8"/>
      <c r="M94" s="8"/>
      <c r="N94" s="8"/>
      <c r="O94" s="8" t="str">
        <f t="shared" si="308"/>
        <v/>
      </c>
      <c r="P94" s="8"/>
      <c r="Q94" s="8"/>
      <c r="R94" s="8"/>
      <c r="S94" s="8" t="str">
        <f t="shared" si="309"/>
        <v/>
      </c>
      <c r="T94" s="8" t="str">
        <f t="shared" si="310"/>
        <v/>
      </c>
      <c r="U94" s="117"/>
      <c r="V94" s="8">
        <f t="shared" si="311"/>
        <v>0</v>
      </c>
      <c r="W94" s="8">
        <f t="shared" si="312"/>
        <v>0</v>
      </c>
      <c r="X94" s="38">
        <f t="shared" si="313"/>
        <v>0</v>
      </c>
      <c r="Y94" s="8">
        <f t="shared" si="314"/>
        <v>0</v>
      </c>
      <c r="Z94" s="8">
        <f t="shared" si="315"/>
        <v>0</v>
      </c>
      <c r="AA94" s="38">
        <f t="shared" si="316"/>
        <v>0</v>
      </c>
      <c r="AB94" s="39" t="e">
        <f t="shared" si="317"/>
        <v>#DIV/0!</v>
      </c>
      <c r="AC94" s="38" t="e">
        <f t="shared" si="318"/>
        <v>#DIV/0!</v>
      </c>
      <c r="AD94" s="39" t="e">
        <f t="shared" si="319"/>
        <v>#DIV/0!</v>
      </c>
      <c r="AE94" s="38">
        <f t="shared" si="320"/>
        <v>0</v>
      </c>
      <c r="AF94" s="39" t="e">
        <f t="shared" si="321"/>
        <v>#DIV/0!</v>
      </c>
      <c r="AG94" s="82" t="str">
        <f t="shared" si="322"/>
        <v/>
      </c>
      <c r="AH94" s="82">
        <f t="shared" ref="AH94" si="458">IF(I94=A$7,0,IF(I94=90,3.571,IF(I94=89,3.559,IF(I94=88,3.54,IF(I94=87,3.508,IF(I94=86,3.458,IF(I94=85,3.386,IF(I94=84,3.288,0))))))))</f>
        <v>0</v>
      </c>
      <c r="AI94" s="82">
        <f t="shared" ref="AI94" si="459">IF(I94=A$7,0,IF(I94=83,3.166,IF(I94=82,3.018,IF(I94=81,2.849,IF(I94=80,2.669,IF(I94=79,2.5,IF(I94=78,2.358,IF(I94=77,2.251,0))))))))</f>
        <v>0</v>
      </c>
      <c r="AJ94" s="82">
        <f t="shared" ref="AJ94" si="460">IF(I94=A$7,0,IF(I94=76,2.184,IF(I94=75,2.142,IF(I94=74,2.113,IF(I94=73,2.087,IF(I94=72,2.053,IF(I94=71,2.002,IF(I94=70,1.933,0))))))))</f>
        <v>0</v>
      </c>
      <c r="AK94" s="82">
        <f t="shared" ref="AK94" si="461">IF(I94=A$7,0,IF(I94=69,1.856,IF(I94=68,1.782,IF(I94=67,1.719,IF(I94=66,1.671,IF(I94=65,1.636,IF(I94=64,1.608,IF(I94=63,1.584,0))))))))</f>
        <v>0</v>
      </c>
      <c r="AL94" s="82">
        <f t="shared" ref="AL94" si="462">IF(I94=A$7,0,IF(I94=62,1.561,IF(I94=61,1.536,IF(I94=60,1.509,IF(I94=59,1.48,IF(I94=58,1.449,IF(I94=57,1.417,IF(I94=56,1.384,0))))))))</f>
        <v>0</v>
      </c>
      <c r="AM94" s="82">
        <f t="shared" ref="AM94" si="463">IF(I94=A$7,0,IF(I94=55,1.35,IF(I94=54,1.319,IF(I94=53,1.293,IF(I94=52,1.271,IF(I94=51,1.255,IF(I94=50,1.243,IF(I94=49,1.234,0))))))))</f>
        <v>0</v>
      </c>
      <c r="AN94" s="82">
        <f t="shared" ref="AN94" si="464">IF(I94=A$7,0,IF(I94=48,1.226,IF(I94=47,1.217,IF(I94=46,1.207,IF(I94=45,1.195,IF(I94=44,1.183,IF(I94=43,1.17,IF(I94=42,1.158,0))))))))</f>
        <v>0</v>
      </c>
      <c r="AO94" s="82">
        <f t="shared" ref="AO94" si="465">IF(I94=A$7,0,IF(I94=41,1.147,IF(I94=40,1.136,IF(I94=39,1.125,IF(I94=38,1.113,IF(I94=37,1.1,IF(I94=36,1.087,IF(I94=35,1.072,0))))))))</f>
        <v>0</v>
      </c>
      <c r="AP94" s="82">
        <f t="shared" ref="AP94" si="466">IF(I94=A$7,0,IF(I94=36,1.087,IF(I94=35,1.072,0)))</f>
        <v>0</v>
      </c>
      <c r="AQ94" s="82">
        <f t="shared" ref="AQ94" si="467">IF(I94=A$7,0,MAX(AH94:AP94))</f>
        <v>0</v>
      </c>
      <c r="AR94" s="83" t="str">
        <f t="shared" si="356"/>
        <v/>
      </c>
      <c r="AS94" s="84" t="str">
        <f t="shared" si="357"/>
        <v/>
      </c>
      <c r="AT94" s="85" t="str">
        <f t="shared" si="333"/>
        <v/>
      </c>
      <c r="AU94" s="82" t="str">
        <f t="shared" si="334"/>
        <v/>
      </c>
      <c r="AV94" s="82" t="str">
        <f t="shared" si="335"/>
        <v xml:space="preserve"> </v>
      </c>
    </row>
    <row r="95" spans="1:48" s="36" customFormat="1" ht="12.75" customHeight="1">
      <c r="A95" s="8"/>
      <c r="B95" s="8"/>
      <c r="C95" s="8"/>
      <c r="D95" s="8" t="str">
        <f t="shared" si="306"/>
        <v/>
      </c>
      <c r="E95" s="8"/>
      <c r="F95" s="33"/>
      <c r="G95" s="33"/>
      <c r="H95" s="8"/>
      <c r="I95" s="8" t="str">
        <f t="shared" si="307"/>
        <v/>
      </c>
      <c r="J95" s="96"/>
      <c r="K95" s="8"/>
      <c r="L95" s="8"/>
      <c r="M95" s="8"/>
      <c r="N95" s="8"/>
      <c r="O95" s="8" t="str">
        <f t="shared" si="308"/>
        <v/>
      </c>
      <c r="P95" s="8"/>
      <c r="Q95" s="8"/>
      <c r="R95" s="8"/>
      <c r="S95" s="8" t="str">
        <f t="shared" si="309"/>
        <v/>
      </c>
      <c r="T95" s="8" t="str">
        <f t="shared" si="310"/>
        <v/>
      </c>
      <c r="U95" s="8"/>
      <c r="V95" s="8">
        <f t="shared" si="311"/>
        <v>0</v>
      </c>
      <c r="W95" s="8">
        <f t="shared" si="312"/>
        <v>0</v>
      </c>
      <c r="X95" s="38">
        <f t="shared" si="313"/>
        <v>0</v>
      </c>
      <c r="Y95" s="8">
        <f t="shared" si="314"/>
        <v>0</v>
      </c>
      <c r="Z95" s="8">
        <f t="shared" si="315"/>
        <v>0</v>
      </c>
      <c r="AA95" s="38">
        <f t="shared" si="316"/>
        <v>0</v>
      </c>
      <c r="AB95" s="39" t="e">
        <f t="shared" si="317"/>
        <v>#DIV/0!</v>
      </c>
      <c r="AC95" s="38" t="e">
        <f t="shared" si="318"/>
        <v>#DIV/0!</v>
      </c>
      <c r="AD95" s="39" t="e">
        <f t="shared" si="319"/>
        <v>#DIV/0!</v>
      </c>
      <c r="AE95" s="38">
        <f t="shared" si="320"/>
        <v>0</v>
      </c>
      <c r="AF95" s="39" t="e">
        <f t="shared" si="321"/>
        <v>#DIV/0!</v>
      </c>
      <c r="AG95" s="82" t="str">
        <f t="shared" si="322"/>
        <v/>
      </c>
      <c r="AH95" s="82">
        <f t="shared" ref="AH95:AH97" si="468">IF(I95=A$10,0,IF(I95=90,3.571,IF(I95=89,3.559,IF(I95=88,3.54,IF(I95=87,3.508,IF(I95=86,3.458,IF(I95=85,3.386,IF(I95=84,3.288,0))))))))</f>
        <v>0</v>
      </c>
      <c r="AI95" s="82">
        <f t="shared" ref="AI95:AI97" si="469">IF(I95=A$10,0,IF(I95=83,3.166,IF(I95=82,3.018,IF(I95=81,2.849,IF(I95=80,2.669,IF(I95=79,2.5,IF(I95=78,2.358,IF(I95=77,2.251,0))))))))</f>
        <v>0</v>
      </c>
      <c r="AJ95" s="82">
        <f t="shared" ref="AJ95:AJ97" si="470">IF(I95=A$10,0,IF(I95=76,2.184,IF(I95=75,2.142,IF(I95=74,2.113,IF(I95=73,2.087,IF(I95=72,2.053,IF(I95=71,2.002,IF(I95=70,1.933,0))))))))</f>
        <v>0</v>
      </c>
      <c r="AK95" s="82">
        <f t="shared" ref="AK95:AK97" si="471">IF(I95=A$10,0,IF(I95=69,1.856,IF(I95=68,1.782,IF(I95=67,1.719,IF(I95=66,1.671,IF(I95=65,1.636,IF(I95=64,1.608,IF(I95=63,1.584,0))))))))</f>
        <v>0</v>
      </c>
      <c r="AL95" s="82">
        <f t="shared" ref="AL95:AL97" si="472">IF(I95=A$10,0,IF(I95=62,1.561,IF(I95=61,1.536,IF(I95=60,1.509,IF(I95=59,1.48,IF(I95=58,1.449,IF(I95=57,1.417,IF(I95=56,1.384,0))))))))</f>
        <v>0</v>
      </c>
      <c r="AM95" s="82">
        <f t="shared" ref="AM95:AM97" si="473">IF(I95=A$10,0,IF(I95=55,1.35,IF(I95=54,1.319,IF(I95=53,1.293,IF(I95=52,1.271,IF(I95=51,1.255,IF(I95=50,1.243,IF(I95=49,1.234,0))))))))</f>
        <v>0</v>
      </c>
      <c r="AN95" s="82">
        <f t="shared" ref="AN95:AN97" si="474">IF(I95=A$10,0,IF(I95=48,1.226,IF(I95=47,1.217,IF(I95=46,1.207,IF(I95=45,1.195,IF(I95=44,1.183,IF(I95=43,1.17,IF(I95=42,1.158,0))))))))</f>
        <v>0</v>
      </c>
      <c r="AO95" s="82">
        <f t="shared" ref="AO95:AO97" si="475">IF(I95=A$10,0,IF(I95=41,1.147,IF(I95=40,1.136,IF(I95=39,1.125,IF(I95=38,1.113,IF(I95=37,1.1,IF(I95=36,1.087,IF(I95=35,1.072,0))))))))</f>
        <v>0</v>
      </c>
      <c r="AP95" s="82">
        <f t="shared" ref="AP95:AP97" si="476">IF(I95=A$10,0,IF(I95=36,1.087,IF(I95=35,1.072,0)))</f>
        <v>0</v>
      </c>
      <c r="AQ95" s="82">
        <f t="shared" ref="AQ95:AQ97" si="477">IF(I95=A$10,0,MAX(AH95:AP95))</f>
        <v>0</v>
      </c>
      <c r="AR95" s="83" t="str">
        <f t="shared" si="356"/>
        <v/>
      </c>
      <c r="AS95" s="84" t="str">
        <f t="shared" si="357"/>
        <v/>
      </c>
      <c r="AT95" s="85" t="str">
        <f t="shared" si="333"/>
        <v/>
      </c>
      <c r="AU95" s="82" t="str">
        <f t="shared" si="334"/>
        <v/>
      </c>
      <c r="AV95" s="82" t="str">
        <f t="shared" si="335"/>
        <v xml:space="preserve"> </v>
      </c>
    </row>
    <row r="96" spans="1:48" s="36" customFormat="1" ht="12.75" customHeight="1">
      <c r="A96" s="8"/>
      <c r="B96" s="8"/>
      <c r="C96" s="8"/>
      <c r="D96" s="8" t="str">
        <f t="shared" si="306"/>
        <v/>
      </c>
      <c r="E96" s="8"/>
      <c r="F96" s="33"/>
      <c r="G96" s="33"/>
      <c r="H96" s="8"/>
      <c r="I96" s="8" t="str">
        <f t="shared" si="307"/>
        <v/>
      </c>
      <c r="J96" s="96"/>
      <c r="K96" s="8"/>
      <c r="L96" s="8"/>
      <c r="M96" s="8"/>
      <c r="N96" s="8"/>
      <c r="O96" s="8" t="str">
        <f t="shared" si="308"/>
        <v/>
      </c>
      <c r="P96" s="8"/>
      <c r="Q96" s="8"/>
      <c r="R96" s="8"/>
      <c r="S96" s="8" t="str">
        <f t="shared" si="309"/>
        <v/>
      </c>
      <c r="T96" s="8" t="str">
        <f t="shared" si="310"/>
        <v/>
      </c>
      <c r="U96" s="8"/>
      <c r="V96" s="8">
        <f t="shared" si="311"/>
        <v>0</v>
      </c>
      <c r="W96" s="8">
        <f t="shared" si="312"/>
        <v>0</v>
      </c>
      <c r="X96" s="38">
        <f t="shared" si="313"/>
        <v>0</v>
      </c>
      <c r="Y96" s="8">
        <f t="shared" si="314"/>
        <v>0</v>
      </c>
      <c r="Z96" s="8">
        <f t="shared" si="315"/>
        <v>0</v>
      </c>
      <c r="AA96" s="38">
        <f t="shared" si="316"/>
        <v>0</v>
      </c>
      <c r="AB96" s="39" t="e">
        <f t="shared" si="317"/>
        <v>#DIV/0!</v>
      </c>
      <c r="AC96" s="38" t="e">
        <f t="shared" si="318"/>
        <v>#DIV/0!</v>
      </c>
      <c r="AD96" s="39" t="e">
        <f t="shared" si="319"/>
        <v>#DIV/0!</v>
      </c>
      <c r="AE96" s="38">
        <f t="shared" si="320"/>
        <v>0</v>
      </c>
      <c r="AF96" s="39" t="e">
        <f t="shared" si="321"/>
        <v>#DIV/0!</v>
      </c>
      <c r="AG96" s="82" t="str">
        <f t="shared" si="322"/>
        <v/>
      </c>
      <c r="AH96" s="82">
        <f t="shared" si="468"/>
        <v>0</v>
      </c>
      <c r="AI96" s="82">
        <f t="shared" si="469"/>
        <v>0</v>
      </c>
      <c r="AJ96" s="82">
        <f t="shared" si="470"/>
        <v>0</v>
      </c>
      <c r="AK96" s="82">
        <f t="shared" si="471"/>
        <v>0</v>
      </c>
      <c r="AL96" s="82">
        <f t="shared" si="472"/>
        <v>0</v>
      </c>
      <c r="AM96" s="82">
        <f t="shared" si="473"/>
        <v>0</v>
      </c>
      <c r="AN96" s="82">
        <f t="shared" si="474"/>
        <v>0</v>
      </c>
      <c r="AO96" s="82">
        <f t="shared" si="475"/>
        <v>0</v>
      </c>
      <c r="AP96" s="82">
        <f t="shared" si="476"/>
        <v>0</v>
      </c>
      <c r="AQ96" s="82">
        <f t="shared" si="477"/>
        <v>0</v>
      </c>
      <c r="AR96" s="83" t="str">
        <f t="shared" si="356"/>
        <v/>
      </c>
      <c r="AS96" s="84" t="str">
        <f t="shared" si="357"/>
        <v/>
      </c>
      <c r="AT96" s="85" t="str">
        <f t="shared" si="333"/>
        <v/>
      </c>
      <c r="AU96" s="82" t="str">
        <f t="shared" si="334"/>
        <v/>
      </c>
      <c r="AV96" s="82" t="str">
        <f t="shared" si="335"/>
        <v xml:space="preserve"> </v>
      </c>
    </row>
    <row r="97" spans="1:48" s="36" customFormat="1" ht="12.75" customHeight="1">
      <c r="A97" s="8"/>
      <c r="B97" s="8"/>
      <c r="C97" s="8"/>
      <c r="D97" s="8" t="str">
        <f t="shared" si="306"/>
        <v/>
      </c>
      <c r="E97" s="8"/>
      <c r="F97" s="33"/>
      <c r="G97" s="33"/>
      <c r="H97" s="8"/>
      <c r="I97" s="8" t="str">
        <f t="shared" si="307"/>
        <v/>
      </c>
      <c r="J97" s="96"/>
      <c r="K97" s="8"/>
      <c r="L97" s="8"/>
      <c r="M97" s="8"/>
      <c r="N97" s="8"/>
      <c r="O97" s="8" t="str">
        <f t="shared" si="308"/>
        <v/>
      </c>
      <c r="P97" s="8"/>
      <c r="Q97" s="8"/>
      <c r="R97" s="8"/>
      <c r="S97" s="8" t="str">
        <f t="shared" si="309"/>
        <v/>
      </c>
      <c r="T97" s="8" t="str">
        <f t="shared" si="310"/>
        <v/>
      </c>
      <c r="U97" s="8"/>
      <c r="V97" s="8">
        <f t="shared" si="311"/>
        <v>0</v>
      </c>
      <c r="W97" s="8">
        <f t="shared" si="312"/>
        <v>0</v>
      </c>
      <c r="X97" s="38">
        <f t="shared" si="313"/>
        <v>0</v>
      </c>
      <c r="Y97" s="8">
        <f t="shared" si="314"/>
        <v>0</v>
      </c>
      <c r="Z97" s="8">
        <f t="shared" si="315"/>
        <v>0</v>
      </c>
      <c r="AA97" s="38">
        <f t="shared" si="316"/>
        <v>0</v>
      </c>
      <c r="AB97" s="39" t="e">
        <f t="shared" si="317"/>
        <v>#DIV/0!</v>
      </c>
      <c r="AC97" s="38" t="e">
        <f t="shared" si="318"/>
        <v>#DIV/0!</v>
      </c>
      <c r="AD97" s="39" t="e">
        <f t="shared" si="319"/>
        <v>#DIV/0!</v>
      </c>
      <c r="AE97" s="38">
        <f t="shared" si="320"/>
        <v>0</v>
      </c>
      <c r="AF97" s="39" t="e">
        <f t="shared" si="321"/>
        <v>#DIV/0!</v>
      </c>
      <c r="AG97" s="82" t="str">
        <f t="shared" si="322"/>
        <v/>
      </c>
      <c r="AH97" s="82">
        <f t="shared" si="468"/>
        <v>0</v>
      </c>
      <c r="AI97" s="82">
        <f t="shared" si="469"/>
        <v>0</v>
      </c>
      <c r="AJ97" s="82">
        <f t="shared" si="470"/>
        <v>0</v>
      </c>
      <c r="AK97" s="82">
        <f t="shared" si="471"/>
        <v>0</v>
      </c>
      <c r="AL97" s="82">
        <f t="shared" si="472"/>
        <v>0</v>
      </c>
      <c r="AM97" s="82">
        <f t="shared" si="473"/>
        <v>0</v>
      </c>
      <c r="AN97" s="82">
        <f t="shared" si="474"/>
        <v>0</v>
      </c>
      <c r="AO97" s="82">
        <f t="shared" si="475"/>
        <v>0</v>
      </c>
      <c r="AP97" s="82">
        <f t="shared" si="476"/>
        <v>0</v>
      </c>
      <c r="AQ97" s="82">
        <f t="shared" si="477"/>
        <v>0</v>
      </c>
      <c r="AR97" s="83" t="str">
        <f t="shared" si="356"/>
        <v/>
      </c>
      <c r="AS97" s="84" t="str">
        <f t="shared" si="357"/>
        <v/>
      </c>
      <c r="AT97" s="85" t="str">
        <f t="shared" si="333"/>
        <v/>
      </c>
      <c r="AU97" s="82" t="str">
        <f t="shared" si="334"/>
        <v/>
      </c>
      <c r="AV97" s="82" t="str">
        <f t="shared" si="335"/>
        <v xml:space="preserve"> </v>
      </c>
    </row>
    <row r="98" spans="1:48" s="36" customFormat="1" ht="12.75" customHeight="1">
      <c r="A98" s="8"/>
      <c r="B98" s="8"/>
      <c r="C98" s="8"/>
      <c r="D98" s="8" t="str">
        <f t="shared" si="306"/>
        <v/>
      </c>
      <c r="E98" s="8"/>
      <c r="F98" s="33"/>
      <c r="G98" s="33"/>
      <c r="H98" s="8"/>
      <c r="I98" s="8" t="str">
        <f t="shared" si="307"/>
        <v/>
      </c>
      <c r="J98" s="96"/>
      <c r="K98" s="8"/>
      <c r="L98" s="8"/>
      <c r="M98" s="8"/>
      <c r="N98" s="8"/>
      <c r="O98" s="8" t="str">
        <f t="shared" si="308"/>
        <v/>
      </c>
      <c r="P98" s="8"/>
      <c r="Q98" s="8"/>
      <c r="R98" s="8"/>
      <c r="S98" s="8" t="str">
        <f t="shared" si="309"/>
        <v/>
      </c>
      <c r="T98" s="8" t="str">
        <f t="shared" si="310"/>
        <v/>
      </c>
      <c r="U98" s="117"/>
      <c r="V98" s="8">
        <f t="shared" si="311"/>
        <v>0</v>
      </c>
      <c r="W98" s="8">
        <f t="shared" si="312"/>
        <v>0</v>
      </c>
      <c r="X98" s="38">
        <f t="shared" si="313"/>
        <v>0</v>
      </c>
      <c r="Y98" s="8">
        <f t="shared" si="314"/>
        <v>0</v>
      </c>
      <c r="Z98" s="8">
        <f t="shared" si="315"/>
        <v>0</v>
      </c>
      <c r="AA98" s="38">
        <f t="shared" si="316"/>
        <v>0</v>
      </c>
      <c r="AB98" s="39" t="e">
        <f t="shared" si="317"/>
        <v>#DIV/0!</v>
      </c>
      <c r="AC98" s="38" t="e">
        <f t="shared" si="318"/>
        <v>#DIV/0!</v>
      </c>
      <c r="AD98" s="39" t="e">
        <f t="shared" si="319"/>
        <v>#DIV/0!</v>
      </c>
      <c r="AE98" s="38">
        <f t="shared" si="320"/>
        <v>0</v>
      </c>
      <c r="AF98" s="39" t="e">
        <f t="shared" si="321"/>
        <v>#DIV/0!</v>
      </c>
      <c r="AG98" s="82" t="str">
        <f t="shared" si="322"/>
        <v/>
      </c>
      <c r="AH98" s="82">
        <f t="shared" ref="AH98" si="478">IF(I98=A$7,0,IF(I98=90,3.571,IF(I98=89,3.559,IF(I98=88,3.54,IF(I98=87,3.508,IF(I98=86,3.458,IF(I98=85,3.386,IF(I98=84,3.288,0))))))))</f>
        <v>0</v>
      </c>
      <c r="AI98" s="82">
        <f t="shared" ref="AI98" si="479">IF(I98=A$7,0,IF(I98=83,3.166,IF(I98=82,3.018,IF(I98=81,2.849,IF(I98=80,2.669,IF(I98=79,2.5,IF(I98=78,2.358,IF(I98=77,2.251,0))))))))</f>
        <v>0</v>
      </c>
      <c r="AJ98" s="82">
        <f t="shared" ref="AJ98" si="480">IF(I98=A$7,0,IF(I98=76,2.184,IF(I98=75,2.142,IF(I98=74,2.113,IF(I98=73,2.087,IF(I98=72,2.053,IF(I98=71,2.002,IF(I98=70,1.933,0))))))))</f>
        <v>0</v>
      </c>
      <c r="AK98" s="82">
        <f t="shared" ref="AK98" si="481">IF(I98=A$7,0,IF(I98=69,1.856,IF(I98=68,1.782,IF(I98=67,1.719,IF(I98=66,1.671,IF(I98=65,1.636,IF(I98=64,1.608,IF(I98=63,1.584,0))))))))</f>
        <v>0</v>
      </c>
      <c r="AL98" s="82">
        <f t="shared" ref="AL98" si="482">IF(I98=A$7,0,IF(I98=62,1.561,IF(I98=61,1.536,IF(I98=60,1.509,IF(I98=59,1.48,IF(I98=58,1.449,IF(I98=57,1.417,IF(I98=56,1.384,0))))))))</f>
        <v>0</v>
      </c>
      <c r="AM98" s="82">
        <f t="shared" ref="AM98" si="483">IF(I98=A$7,0,IF(I98=55,1.35,IF(I98=54,1.319,IF(I98=53,1.293,IF(I98=52,1.271,IF(I98=51,1.255,IF(I98=50,1.243,IF(I98=49,1.234,0))))))))</f>
        <v>0</v>
      </c>
      <c r="AN98" s="82">
        <f t="shared" ref="AN98" si="484">IF(I98=A$7,0,IF(I98=48,1.226,IF(I98=47,1.217,IF(I98=46,1.207,IF(I98=45,1.195,IF(I98=44,1.183,IF(I98=43,1.17,IF(I98=42,1.158,0))))))))</f>
        <v>0</v>
      </c>
      <c r="AO98" s="82">
        <f t="shared" ref="AO98" si="485">IF(I98=A$7,0,IF(I98=41,1.147,IF(I98=40,1.136,IF(I98=39,1.125,IF(I98=38,1.113,IF(I98=37,1.1,IF(I98=36,1.087,IF(I98=35,1.072,0))))))))</f>
        <v>0</v>
      </c>
      <c r="AP98" s="82">
        <f t="shared" ref="AP98" si="486">IF(I98=A$7,0,IF(I98=36,1.087,IF(I98=35,1.072,0)))</f>
        <v>0</v>
      </c>
      <c r="AQ98" s="82">
        <f t="shared" ref="AQ98" si="487">IF(I98=A$7,0,MAX(AH98:AP98))</f>
        <v>0</v>
      </c>
      <c r="AR98" s="83" t="str">
        <f t="shared" si="356"/>
        <v/>
      </c>
      <c r="AS98" s="84" t="str">
        <f t="shared" si="357"/>
        <v/>
      </c>
      <c r="AT98" s="85" t="str">
        <f t="shared" si="333"/>
        <v/>
      </c>
      <c r="AU98" s="82" t="str">
        <f t="shared" si="334"/>
        <v/>
      </c>
      <c r="AV98" s="82" t="str">
        <f t="shared" si="335"/>
        <v xml:space="preserve"> </v>
      </c>
    </row>
    <row r="99" spans="1:48" s="36" customFormat="1" ht="12.75" customHeight="1">
      <c r="A99" s="8"/>
      <c r="B99" s="8"/>
      <c r="C99" s="8"/>
      <c r="D99" s="8" t="str">
        <f t="shared" si="306"/>
        <v/>
      </c>
      <c r="E99" s="8"/>
      <c r="F99" s="33"/>
      <c r="G99" s="33"/>
      <c r="H99" s="8"/>
      <c r="I99" s="8" t="str">
        <f t="shared" si="307"/>
        <v/>
      </c>
      <c r="J99" s="96"/>
      <c r="K99" s="8"/>
      <c r="L99" s="8"/>
      <c r="M99" s="8"/>
      <c r="N99" s="8"/>
      <c r="O99" s="8" t="str">
        <f t="shared" si="308"/>
        <v/>
      </c>
      <c r="P99" s="8"/>
      <c r="Q99" s="8"/>
      <c r="R99" s="8"/>
      <c r="S99" s="8" t="str">
        <f t="shared" si="309"/>
        <v/>
      </c>
      <c r="T99" s="8" t="str">
        <f t="shared" si="310"/>
        <v/>
      </c>
      <c r="U99" s="8"/>
      <c r="V99" s="8">
        <f t="shared" si="311"/>
        <v>0</v>
      </c>
      <c r="W99" s="8">
        <f t="shared" si="312"/>
        <v>0</v>
      </c>
      <c r="X99" s="38">
        <f t="shared" si="313"/>
        <v>0</v>
      </c>
      <c r="Y99" s="8">
        <f t="shared" si="314"/>
        <v>0</v>
      </c>
      <c r="Z99" s="8">
        <f t="shared" si="315"/>
        <v>0</v>
      </c>
      <c r="AA99" s="38">
        <f t="shared" si="316"/>
        <v>0</v>
      </c>
      <c r="AB99" s="39" t="e">
        <f t="shared" si="317"/>
        <v>#DIV/0!</v>
      </c>
      <c r="AC99" s="38" t="e">
        <f t="shared" si="318"/>
        <v>#DIV/0!</v>
      </c>
      <c r="AD99" s="39" t="e">
        <f t="shared" si="319"/>
        <v>#DIV/0!</v>
      </c>
      <c r="AE99" s="38">
        <f t="shared" si="320"/>
        <v>0</v>
      </c>
      <c r="AF99" s="39" t="e">
        <f t="shared" si="321"/>
        <v>#DIV/0!</v>
      </c>
      <c r="AG99" s="82" t="str">
        <f t="shared" si="322"/>
        <v/>
      </c>
      <c r="AH99" s="82">
        <f t="shared" ref="AH99:AH101" si="488">IF(I99=A$10,0,IF(I99=90,3.571,IF(I99=89,3.559,IF(I99=88,3.54,IF(I99=87,3.508,IF(I99=86,3.458,IF(I99=85,3.386,IF(I99=84,3.288,0))))))))</f>
        <v>0</v>
      </c>
      <c r="AI99" s="82">
        <f t="shared" ref="AI99:AI101" si="489">IF(I99=A$10,0,IF(I99=83,3.166,IF(I99=82,3.018,IF(I99=81,2.849,IF(I99=80,2.669,IF(I99=79,2.5,IF(I99=78,2.358,IF(I99=77,2.251,0))))))))</f>
        <v>0</v>
      </c>
      <c r="AJ99" s="82">
        <f t="shared" ref="AJ99:AJ101" si="490">IF(I99=A$10,0,IF(I99=76,2.184,IF(I99=75,2.142,IF(I99=74,2.113,IF(I99=73,2.087,IF(I99=72,2.053,IF(I99=71,2.002,IF(I99=70,1.933,0))))))))</f>
        <v>0</v>
      </c>
      <c r="AK99" s="82">
        <f t="shared" ref="AK99:AK101" si="491">IF(I99=A$10,0,IF(I99=69,1.856,IF(I99=68,1.782,IF(I99=67,1.719,IF(I99=66,1.671,IF(I99=65,1.636,IF(I99=64,1.608,IF(I99=63,1.584,0))))))))</f>
        <v>0</v>
      </c>
      <c r="AL99" s="82">
        <f t="shared" ref="AL99:AL101" si="492">IF(I99=A$10,0,IF(I99=62,1.561,IF(I99=61,1.536,IF(I99=60,1.509,IF(I99=59,1.48,IF(I99=58,1.449,IF(I99=57,1.417,IF(I99=56,1.384,0))))))))</f>
        <v>0</v>
      </c>
      <c r="AM99" s="82">
        <f t="shared" ref="AM99:AM101" si="493">IF(I99=A$10,0,IF(I99=55,1.35,IF(I99=54,1.319,IF(I99=53,1.293,IF(I99=52,1.271,IF(I99=51,1.255,IF(I99=50,1.243,IF(I99=49,1.234,0))))))))</f>
        <v>0</v>
      </c>
      <c r="AN99" s="82">
        <f t="shared" ref="AN99:AN101" si="494">IF(I99=A$10,0,IF(I99=48,1.226,IF(I99=47,1.217,IF(I99=46,1.207,IF(I99=45,1.195,IF(I99=44,1.183,IF(I99=43,1.17,IF(I99=42,1.158,0))))))))</f>
        <v>0</v>
      </c>
      <c r="AO99" s="82">
        <f t="shared" ref="AO99:AO101" si="495">IF(I99=A$10,0,IF(I99=41,1.147,IF(I99=40,1.136,IF(I99=39,1.125,IF(I99=38,1.113,IF(I99=37,1.1,IF(I99=36,1.087,IF(I99=35,1.072,0))))))))</f>
        <v>0</v>
      </c>
      <c r="AP99" s="82">
        <f t="shared" ref="AP99:AP101" si="496">IF(I99=A$10,0,IF(I99=36,1.087,IF(I99=35,1.072,0)))</f>
        <v>0</v>
      </c>
      <c r="AQ99" s="82">
        <f t="shared" ref="AQ99:AQ101" si="497">IF(I99=A$10,0,MAX(AH99:AP99))</f>
        <v>0</v>
      </c>
      <c r="AR99" s="83" t="str">
        <f t="shared" si="356"/>
        <v/>
      </c>
      <c r="AS99" s="84" t="str">
        <f t="shared" si="357"/>
        <v/>
      </c>
      <c r="AT99" s="85" t="str">
        <f t="shared" si="333"/>
        <v/>
      </c>
      <c r="AU99" s="82" t="str">
        <f t="shared" si="334"/>
        <v/>
      </c>
      <c r="AV99" s="82" t="str">
        <f t="shared" si="335"/>
        <v xml:space="preserve"> </v>
      </c>
    </row>
    <row r="100" spans="1:48" s="36" customFormat="1" ht="12.75" customHeight="1">
      <c r="A100" s="8"/>
      <c r="B100" s="8"/>
      <c r="C100" s="8"/>
      <c r="D100" s="8" t="str">
        <f t="shared" si="306"/>
        <v/>
      </c>
      <c r="E100" s="8"/>
      <c r="F100" s="33"/>
      <c r="G100" s="33"/>
      <c r="H100" s="8"/>
      <c r="I100" s="8" t="str">
        <f t="shared" si="307"/>
        <v/>
      </c>
      <c r="J100" s="96"/>
      <c r="K100" s="8"/>
      <c r="L100" s="8"/>
      <c r="M100" s="8"/>
      <c r="N100" s="8"/>
      <c r="O100" s="8" t="str">
        <f t="shared" si="308"/>
        <v/>
      </c>
      <c r="P100" s="8"/>
      <c r="Q100" s="8"/>
      <c r="R100" s="8"/>
      <c r="S100" s="8" t="str">
        <f t="shared" si="309"/>
        <v/>
      </c>
      <c r="T100" s="8" t="str">
        <f t="shared" si="310"/>
        <v/>
      </c>
      <c r="U100" s="8"/>
      <c r="V100" s="8">
        <f t="shared" si="311"/>
        <v>0</v>
      </c>
      <c r="W100" s="8">
        <f t="shared" si="312"/>
        <v>0</v>
      </c>
      <c r="X100" s="38">
        <f t="shared" si="313"/>
        <v>0</v>
      </c>
      <c r="Y100" s="8">
        <f t="shared" si="314"/>
        <v>0</v>
      </c>
      <c r="Z100" s="8">
        <f t="shared" si="315"/>
        <v>0</v>
      </c>
      <c r="AA100" s="38">
        <f t="shared" si="316"/>
        <v>0</v>
      </c>
      <c r="AB100" s="39" t="e">
        <f t="shared" si="317"/>
        <v>#DIV/0!</v>
      </c>
      <c r="AC100" s="38" t="e">
        <f t="shared" si="318"/>
        <v>#DIV/0!</v>
      </c>
      <c r="AD100" s="39" t="e">
        <f t="shared" si="319"/>
        <v>#DIV/0!</v>
      </c>
      <c r="AE100" s="38">
        <f t="shared" si="320"/>
        <v>0</v>
      </c>
      <c r="AF100" s="39" t="e">
        <f t="shared" si="321"/>
        <v>#DIV/0!</v>
      </c>
      <c r="AG100" s="82" t="str">
        <f t="shared" si="322"/>
        <v/>
      </c>
      <c r="AH100" s="82">
        <f t="shared" si="488"/>
        <v>0</v>
      </c>
      <c r="AI100" s="82">
        <f t="shared" si="489"/>
        <v>0</v>
      </c>
      <c r="AJ100" s="82">
        <f t="shared" si="490"/>
        <v>0</v>
      </c>
      <c r="AK100" s="82">
        <f t="shared" si="491"/>
        <v>0</v>
      </c>
      <c r="AL100" s="82">
        <f t="shared" si="492"/>
        <v>0</v>
      </c>
      <c r="AM100" s="82">
        <f t="shared" si="493"/>
        <v>0</v>
      </c>
      <c r="AN100" s="82">
        <f t="shared" si="494"/>
        <v>0</v>
      </c>
      <c r="AO100" s="82">
        <f t="shared" si="495"/>
        <v>0</v>
      </c>
      <c r="AP100" s="82">
        <f t="shared" si="496"/>
        <v>0</v>
      </c>
      <c r="AQ100" s="82">
        <f t="shared" si="497"/>
        <v>0</v>
      </c>
      <c r="AR100" s="83" t="str">
        <f t="shared" si="356"/>
        <v/>
      </c>
      <c r="AS100" s="84" t="str">
        <f t="shared" si="357"/>
        <v/>
      </c>
      <c r="AT100" s="85" t="str">
        <f t="shared" si="333"/>
        <v/>
      </c>
      <c r="AU100" s="82" t="str">
        <f t="shared" si="334"/>
        <v/>
      </c>
      <c r="AV100" s="82" t="str">
        <f t="shared" si="335"/>
        <v xml:space="preserve"> </v>
      </c>
    </row>
    <row r="101" spans="1:48" s="36" customFormat="1" ht="12.75" customHeight="1">
      <c r="A101" s="8"/>
      <c r="B101" s="8"/>
      <c r="C101" s="8"/>
      <c r="D101" s="8" t="str">
        <f t="shared" si="306"/>
        <v/>
      </c>
      <c r="E101" s="8"/>
      <c r="F101" s="33"/>
      <c r="G101" s="33"/>
      <c r="H101" s="8"/>
      <c r="I101" s="8" t="str">
        <f t="shared" si="307"/>
        <v/>
      </c>
      <c r="J101" s="96"/>
      <c r="K101" s="8"/>
      <c r="L101" s="8"/>
      <c r="M101" s="8"/>
      <c r="N101" s="8"/>
      <c r="O101" s="8" t="str">
        <f t="shared" si="308"/>
        <v/>
      </c>
      <c r="P101" s="8"/>
      <c r="Q101" s="8"/>
      <c r="R101" s="8"/>
      <c r="S101" s="8" t="str">
        <f t="shared" si="309"/>
        <v/>
      </c>
      <c r="T101" s="8" t="str">
        <f t="shared" si="310"/>
        <v/>
      </c>
      <c r="U101" s="8"/>
      <c r="V101" s="8">
        <f t="shared" si="311"/>
        <v>0</v>
      </c>
      <c r="W101" s="8">
        <f t="shared" si="312"/>
        <v>0</v>
      </c>
      <c r="X101" s="38">
        <f t="shared" si="313"/>
        <v>0</v>
      </c>
      <c r="Y101" s="8">
        <f t="shared" si="314"/>
        <v>0</v>
      </c>
      <c r="Z101" s="8">
        <f t="shared" si="315"/>
        <v>0</v>
      </c>
      <c r="AA101" s="38">
        <f t="shared" si="316"/>
        <v>0</v>
      </c>
      <c r="AB101" s="39" t="e">
        <f t="shared" si="317"/>
        <v>#DIV/0!</v>
      </c>
      <c r="AC101" s="38" t="e">
        <f t="shared" si="318"/>
        <v>#DIV/0!</v>
      </c>
      <c r="AD101" s="39" t="e">
        <f t="shared" si="319"/>
        <v>#DIV/0!</v>
      </c>
      <c r="AE101" s="38">
        <f t="shared" si="320"/>
        <v>0</v>
      </c>
      <c r="AF101" s="39" t="e">
        <f t="shared" si="321"/>
        <v>#DIV/0!</v>
      </c>
      <c r="AG101" s="82" t="str">
        <f t="shared" si="322"/>
        <v/>
      </c>
      <c r="AH101" s="82">
        <f t="shared" si="488"/>
        <v>0</v>
      </c>
      <c r="AI101" s="82">
        <f t="shared" si="489"/>
        <v>0</v>
      </c>
      <c r="AJ101" s="82">
        <f t="shared" si="490"/>
        <v>0</v>
      </c>
      <c r="AK101" s="82">
        <f t="shared" si="491"/>
        <v>0</v>
      </c>
      <c r="AL101" s="82">
        <f t="shared" si="492"/>
        <v>0</v>
      </c>
      <c r="AM101" s="82">
        <f t="shared" si="493"/>
        <v>0</v>
      </c>
      <c r="AN101" s="82">
        <f t="shared" si="494"/>
        <v>0</v>
      </c>
      <c r="AO101" s="82">
        <f t="shared" si="495"/>
        <v>0</v>
      </c>
      <c r="AP101" s="82">
        <f t="shared" si="496"/>
        <v>0</v>
      </c>
      <c r="AQ101" s="82">
        <f t="shared" si="497"/>
        <v>0</v>
      </c>
      <c r="AR101" s="83" t="str">
        <f t="shared" si="356"/>
        <v/>
      </c>
      <c r="AS101" s="84" t="str">
        <f t="shared" si="357"/>
        <v/>
      </c>
      <c r="AT101" s="85" t="str">
        <f t="shared" si="333"/>
        <v/>
      </c>
      <c r="AU101" s="82" t="str">
        <f t="shared" si="334"/>
        <v/>
      </c>
      <c r="AV101" s="82" t="str">
        <f t="shared" si="335"/>
        <v xml:space="preserve"> </v>
      </c>
    </row>
    <row r="102" spans="1:48" s="36" customFormat="1" ht="12.75" customHeight="1">
      <c r="A102" s="8"/>
      <c r="B102" s="8"/>
      <c r="C102" s="8"/>
      <c r="D102" s="8" t="str">
        <f t="shared" si="306"/>
        <v/>
      </c>
      <c r="E102" s="8"/>
      <c r="F102" s="33"/>
      <c r="G102" s="33"/>
      <c r="H102" s="8"/>
      <c r="I102" s="8" t="str">
        <f t="shared" si="307"/>
        <v/>
      </c>
      <c r="J102" s="96"/>
      <c r="K102" s="8"/>
      <c r="L102" s="8"/>
      <c r="M102" s="8"/>
      <c r="N102" s="8"/>
      <c r="O102" s="8" t="str">
        <f t="shared" si="308"/>
        <v/>
      </c>
      <c r="P102" s="8"/>
      <c r="Q102" s="8"/>
      <c r="R102" s="8"/>
      <c r="S102" s="8" t="str">
        <f t="shared" si="309"/>
        <v/>
      </c>
      <c r="T102" s="8" t="str">
        <f t="shared" si="310"/>
        <v/>
      </c>
      <c r="U102" s="117"/>
      <c r="V102" s="8">
        <f t="shared" si="311"/>
        <v>0</v>
      </c>
      <c r="W102" s="8">
        <f t="shared" si="312"/>
        <v>0</v>
      </c>
      <c r="X102" s="38">
        <f t="shared" si="313"/>
        <v>0</v>
      </c>
      <c r="Y102" s="8">
        <f t="shared" si="314"/>
        <v>0</v>
      </c>
      <c r="Z102" s="8">
        <f t="shared" si="315"/>
        <v>0</v>
      </c>
      <c r="AA102" s="38">
        <f t="shared" si="316"/>
        <v>0</v>
      </c>
      <c r="AB102" s="39" t="e">
        <f t="shared" si="317"/>
        <v>#DIV/0!</v>
      </c>
      <c r="AC102" s="38" t="e">
        <f t="shared" si="318"/>
        <v>#DIV/0!</v>
      </c>
      <c r="AD102" s="39" t="e">
        <f t="shared" si="319"/>
        <v>#DIV/0!</v>
      </c>
      <c r="AE102" s="38">
        <f t="shared" si="320"/>
        <v>0</v>
      </c>
      <c r="AF102" s="39" t="e">
        <f t="shared" si="321"/>
        <v>#DIV/0!</v>
      </c>
      <c r="AG102" s="82" t="str">
        <f t="shared" si="322"/>
        <v/>
      </c>
      <c r="AH102" s="82">
        <f t="shared" ref="AH102" si="498">IF(I102=A$7,0,IF(I102=90,3.571,IF(I102=89,3.559,IF(I102=88,3.54,IF(I102=87,3.508,IF(I102=86,3.458,IF(I102=85,3.386,IF(I102=84,3.288,0))))))))</f>
        <v>0</v>
      </c>
      <c r="AI102" s="82">
        <f t="shared" ref="AI102" si="499">IF(I102=A$7,0,IF(I102=83,3.166,IF(I102=82,3.018,IF(I102=81,2.849,IF(I102=80,2.669,IF(I102=79,2.5,IF(I102=78,2.358,IF(I102=77,2.251,0))))))))</f>
        <v>0</v>
      </c>
      <c r="AJ102" s="82">
        <f t="shared" ref="AJ102" si="500">IF(I102=A$7,0,IF(I102=76,2.184,IF(I102=75,2.142,IF(I102=74,2.113,IF(I102=73,2.087,IF(I102=72,2.053,IF(I102=71,2.002,IF(I102=70,1.933,0))))))))</f>
        <v>0</v>
      </c>
      <c r="AK102" s="82">
        <f t="shared" ref="AK102" si="501">IF(I102=A$7,0,IF(I102=69,1.856,IF(I102=68,1.782,IF(I102=67,1.719,IF(I102=66,1.671,IF(I102=65,1.636,IF(I102=64,1.608,IF(I102=63,1.584,0))))))))</f>
        <v>0</v>
      </c>
      <c r="AL102" s="82">
        <f t="shared" ref="AL102" si="502">IF(I102=A$7,0,IF(I102=62,1.561,IF(I102=61,1.536,IF(I102=60,1.509,IF(I102=59,1.48,IF(I102=58,1.449,IF(I102=57,1.417,IF(I102=56,1.384,0))))))))</f>
        <v>0</v>
      </c>
      <c r="AM102" s="82">
        <f t="shared" ref="AM102" si="503">IF(I102=A$7,0,IF(I102=55,1.35,IF(I102=54,1.319,IF(I102=53,1.293,IF(I102=52,1.271,IF(I102=51,1.255,IF(I102=50,1.243,IF(I102=49,1.234,0))))))))</f>
        <v>0</v>
      </c>
      <c r="AN102" s="82">
        <f t="shared" ref="AN102" si="504">IF(I102=A$7,0,IF(I102=48,1.226,IF(I102=47,1.217,IF(I102=46,1.207,IF(I102=45,1.195,IF(I102=44,1.183,IF(I102=43,1.17,IF(I102=42,1.158,0))))))))</f>
        <v>0</v>
      </c>
      <c r="AO102" s="82">
        <f t="shared" ref="AO102" si="505">IF(I102=A$7,0,IF(I102=41,1.147,IF(I102=40,1.136,IF(I102=39,1.125,IF(I102=38,1.113,IF(I102=37,1.1,IF(I102=36,1.087,IF(I102=35,1.072,0))))))))</f>
        <v>0</v>
      </c>
      <c r="AP102" s="82">
        <f t="shared" ref="AP102" si="506">IF(I102=A$7,0,IF(I102=36,1.087,IF(I102=35,1.072,0)))</f>
        <v>0</v>
      </c>
      <c r="AQ102" s="82">
        <f t="shared" ref="AQ102" si="507">IF(I102=A$7,0,MAX(AH102:AP102))</f>
        <v>0</v>
      </c>
      <c r="AR102" s="83" t="str">
        <f t="shared" si="356"/>
        <v/>
      </c>
      <c r="AS102" s="84" t="str">
        <f t="shared" si="357"/>
        <v/>
      </c>
      <c r="AT102" s="85" t="str">
        <f t="shared" si="333"/>
        <v/>
      </c>
      <c r="AU102" s="82" t="str">
        <f t="shared" si="334"/>
        <v/>
      </c>
      <c r="AV102" s="82" t="str">
        <f t="shared" si="335"/>
        <v xml:space="preserve"> </v>
      </c>
    </row>
    <row r="103" spans="1:48" s="36" customFormat="1" ht="12.75" customHeight="1">
      <c r="A103" s="8"/>
      <c r="B103" s="8"/>
      <c r="C103" s="8"/>
      <c r="D103" s="8" t="str">
        <f t="shared" si="306"/>
        <v/>
      </c>
      <c r="E103" s="8"/>
      <c r="F103" s="33"/>
      <c r="G103" s="33"/>
      <c r="H103" s="8"/>
      <c r="I103" s="8" t="str">
        <f t="shared" si="307"/>
        <v/>
      </c>
      <c r="J103" s="96"/>
      <c r="K103" s="8"/>
      <c r="L103" s="8"/>
      <c r="M103" s="8"/>
      <c r="N103" s="8"/>
      <c r="O103" s="8" t="str">
        <f t="shared" si="308"/>
        <v/>
      </c>
      <c r="P103" s="8"/>
      <c r="Q103" s="8"/>
      <c r="R103" s="8"/>
      <c r="S103" s="8" t="str">
        <f t="shared" si="309"/>
        <v/>
      </c>
      <c r="T103" s="8" t="str">
        <f t="shared" si="310"/>
        <v/>
      </c>
      <c r="U103" s="8"/>
      <c r="V103" s="8">
        <f t="shared" si="311"/>
        <v>0</v>
      </c>
      <c r="W103" s="8">
        <f t="shared" si="312"/>
        <v>0</v>
      </c>
      <c r="X103" s="38">
        <f t="shared" si="313"/>
        <v>0</v>
      </c>
      <c r="Y103" s="8">
        <f t="shared" si="314"/>
        <v>0</v>
      </c>
      <c r="Z103" s="8">
        <f t="shared" si="315"/>
        <v>0</v>
      </c>
      <c r="AA103" s="38">
        <f t="shared" si="316"/>
        <v>0</v>
      </c>
      <c r="AB103" s="39" t="e">
        <f t="shared" si="317"/>
        <v>#DIV/0!</v>
      </c>
      <c r="AC103" s="38" t="e">
        <f t="shared" si="318"/>
        <v>#DIV/0!</v>
      </c>
      <c r="AD103" s="39" t="e">
        <f t="shared" si="319"/>
        <v>#DIV/0!</v>
      </c>
      <c r="AE103" s="38">
        <f t="shared" si="320"/>
        <v>0</v>
      </c>
      <c r="AF103" s="39" t="e">
        <f t="shared" si="321"/>
        <v>#DIV/0!</v>
      </c>
      <c r="AG103" s="82" t="str">
        <f t="shared" si="322"/>
        <v/>
      </c>
      <c r="AH103" s="82">
        <f t="shared" ref="AH103:AH104" si="508">IF(I103=A$10,0,IF(I103=90,3.571,IF(I103=89,3.559,IF(I103=88,3.54,IF(I103=87,3.508,IF(I103=86,3.458,IF(I103=85,3.386,IF(I103=84,3.288,0))))))))</f>
        <v>0</v>
      </c>
      <c r="AI103" s="82">
        <f t="shared" ref="AI103:AI104" si="509">IF(I103=A$10,0,IF(I103=83,3.166,IF(I103=82,3.018,IF(I103=81,2.849,IF(I103=80,2.669,IF(I103=79,2.5,IF(I103=78,2.358,IF(I103=77,2.251,0))))))))</f>
        <v>0</v>
      </c>
      <c r="AJ103" s="82">
        <f t="shared" ref="AJ103:AJ104" si="510">IF(I103=A$10,0,IF(I103=76,2.184,IF(I103=75,2.142,IF(I103=74,2.113,IF(I103=73,2.087,IF(I103=72,2.053,IF(I103=71,2.002,IF(I103=70,1.933,0))))))))</f>
        <v>0</v>
      </c>
      <c r="AK103" s="82">
        <f t="shared" ref="AK103:AK104" si="511">IF(I103=A$10,0,IF(I103=69,1.856,IF(I103=68,1.782,IF(I103=67,1.719,IF(I103=66,1.671,IF(I103=65,1.636,IF(I103=64,1.608,IF(I103=63,1.584,0))))))))</f>
        <v>0</v>
      </c>
      <c r="AL103" s="82">
        <f t="shared" ref="AL103:AL104" si="512">IF(I103=A$10,0,IF(I103=62,1.561,IF(I103=61,1.536,IF(I103=60,1.509,IF(I103=59,1.48,IF(I103=58,1.449,IF(I103=57,1.417,IF(I103=56,1.384,0))))))))</f>
        <v>0</v>
      </c>
      <c r="AM103" s="82">
        <f t="shared" ref="AM103:AM104" si="513">IF(I103=A$10,0,IF(I103=55,1.35,IF(I103=54,1.319,IF(I103=53,1.293,IF(I103=52,1.271,IF(I103=51,1.255,IF(I103=50,1.243,IF(I103=49,1.234,0))))))))</f>
        <v>0</v>
      </c>
      <c r="AN103" s="82">
        <f t="shared" ref="AN103:AN104" si="514">IF(I103=A$10,0,IF(I103=48,1.226,IF(I103=47,1.217,IF(I103=46,1.207,IF(I103=45,1.195,IF(I103=44,1.183,IF(I103=43,1.17,IF(I103=42,1.158,0))))))))</f>
        <v>0</v>
      </c>
      <c r="AO103" s="82">
        <f t="shared" ref="AO103:AO104" si="515">IF(I103=A$10,0,IF(I103=41,1.147,IF(I103=40,1.136,IF(I103=39,1.125,IF(I103=38,1.113,IF(I103=37,1.1,IF(I103=36,1.087,IF(I103=35,1.072,0))))))))</f>
        <v>0</v>
      </c>
      <c r="AP103" s="82">
        <f t="shared" ref="AP103:AP104" si="516">IF(I103=A$10,0,IF(I103=36,1.087,IF(I103=35,1.072,0)))</f>
        <v>0</v>
      </c>
      <c r="AQ103" s="82">
        <f t="shared" ref="AQ103:AQ104" si="517">IF(I103=A$10,0,MAX(AH103:AP103))</f>
        <v>0</v>
      </c>
      <c r="AR103" s="83" t="str">
        <f t="shared" si="356"/>
        <v/>
      </c>
      <c r="AS103" s="84" t="str">
        <f t="shared" si="357"/>
        <v/>
      </c>
      <c r="AT103" s="85" t="str">
        <f t="shared" si="333"/>
        <v/>
      </c>
      <c r="AU103" s="82" t="str">
        <f t="shared" si="334"/>
        <v/>
      </c>
      <c r="AV103" s="82" t="str">
        <f t="shared" si="335"/>
        <v xml:space="preserve"> </v>
      </c>
    </row>
    <row r="104" spans="1:48" s="36" customFormat="1" ht="12.75" customHeight="1">
      <c r="A104" s="8"/>
      <c r="B104" s="8"/>
      <c r="C104" s="8"/>
      <c r="D104" s="8" t="str">
        <f t="shared" si="306"/>
        <v/>
      </c>
      <c r="E104" s="8"/>
      <c r="F104" s="33"/>
      <c r="G104" s="33"/>
      <c r="H104" s="8"/>
      <c r="I104" s="8" t="str">
        <f t="shared" si="307"/>
        <v/>
      </c>
      <c r="J104" s="96"/>
      <c r="K104" s="8"/>
      <c r="L104" s="8"/>
      <c r="M104" s="8"/>
      <c r="N104" s="8"/>
      <c r="O104" s="8" t="str">
        <f t="shared" si="308"/>
        <v/>
      </c>
      <c r="P104" s="8"/>
      <c r="Q104" s="8"/>
      <c r="R104" s="8"/>
      <c r="S104" s="8" t="str">
        <f t="shared" si="309"/>
        <v/>
      </c>
      <c r="T104" s="8" t="str">
        <f t="shared" si="310"/>
        <v/>
      </c>
      <c r="U104" s="8"/>
      <c r="V104" s="8">
        <f t="shared" si="311"/>
        <v>0</v>
      </c>
      <c r="W104" s="8">
        <f t="shared" si="312"/>
        <v>0</v>
      </c>
      <c r="X104" s="38">
        <f t="shared" si="313"/>
        <v>0</v>
      </c>
      <c r="Y104" s="8">
        <f t="shared" si="314"/>
        <v>0</v>
      </c>
      <c r="Z104" s="8">
        <f t="shared" si="315"/>
        <v>0</v>
      </c>
      <c r="AA104" s="38">
        <f t="shared" si="316"/>
        <v>0</v>
      </c>
      <c r="AB104" s="39" t="e">
        <f t="shared" si="317"/>
        <v>#DIV/0!</v>
      </c>
      <c r="AC104" s="38" t="e">
        <f t="shared" si="318"/>
        <v>#DIV/0!</v>
      </c>
      <c r="AD104" s="39" t="e">
        <f t="shared" si="319"/>
        <v>#DIV/0!</v>
      </c>
      <c r="AE104" s="38">
        <f t="shared" si="320"/>
        <v>0</v>
      </c>
      <c r="AF104" s="39" t="e">
        <f t="shared" si="321"/>
        <v>#DIV/0!</v>
      </c>
      <c r="AG104" s="82" t="str">
        <f t="shared" si="322"/>
        <v/>
      </c>
      <c r="AH104" s="82">
        <f t="shared" si="508"/>
        <v>0</v>
      </c>
      <c r="AI104" s="82">
        <f t="shared" si="509"/>
        <v>0</v>
      </c>
      <c r="AJ104" s="82">
        <f t="shared" si="510"/>
        <v>0</v>
      </c>
      <c r="AK104" s="82">
        <f t="shared" si="511"/>
        <v>0</v>
      </c>
      <c r="AL104" s="82">
        <f t="shared" si="512"/>
        <v>0</v>
      </c>
      <c r="AM104" s="82">
        <f t="shared" si="513"/>
        <v>0</v>
      </c>
      <c r="AN104" s="82">
        <f t="shared" si="514"/>
        <v>0</v>
      </c>
      <c r="AO104" s="82">
        <f t="shared" si="515"/>
        <v>0</v>
      </c>
      <c r="AP104" s="82">
        <f t="shared" si="516"/>
        <v>0</v>
      </c>
      <c r="AQ104" s="82">
        <f t="shared" si="517"/>
        <v>0</v>
      </c>
      <c r="AR104" s="83" t="str">
        <f t="shared" si="356"/>
        <v/>
      </c>
      <c r="AS104" s="84" t="str">
        <f t="shared" si="357"/>
        <v/>
      </c>
      <c r="AT104" s="85" t="str">
        <f t="shared" si="333"/>
        <v/>
      </c>
      <c r="AU104" s="82" t="str">
        <f t="shared" si="334"/>
        <v/>
      </c>
      <c r="AV104" s="82" t="str">
        <f t="shared" si="335"/>
        <v xml:space="preserve"> </v>
      </c>
    </row>
    <row r="105" spans="1:48" s="36" customFormat="1" ht="12.75" customHeight="1">
      <c r="A105" s="60"/>
      <c r="B105" s="60"/>
      <c r="C105" s="60"/>
      <c r="D105" s="60"/>
      <c r="E105" s="60"/>
      <c r="F105" s="35"/>
      <c r="G105" s="35"/>
      <c r="H105" s="60"/>
      <c r="I105" s="60"/>
      <c r="J105" s="97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1"/>
      <c r="Y105" s="60"/>
      <c r="Z105" s="60"/>
      <c r="AA105" s="61"/>
      <c r="AB105" s="62"/>
      <c r="AC105" s="61"/>
      <c r="AD105" s="62"/>
      <c r="AE105" s="61"/>
      <c r="AF105" s="62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7"/>
      <c r="AS105" s="86"/>
      <c r="AT105" s="87"/>
      <c r="AU105" s="86"/>
      <c r="AV105" s="86"/>
    </row>
    <row r="106" spans="1:48" s="34" customFormat="1" ht="15" customHeight="1">
      <c r="A106" s="14"/>
      <c r="B106" s="14"/>
      <c r="C106" s="26" t="s">
        <v>46</v>
      </c>
      <c r="D106" s="26"/>
      <c r="E106" s="24"/>
      <c r="F106" s="24"/>
      <c r="G106" s="24"/>
      <c r="H106" s="24"/>
      <c r="I106" s="24"/>
      <c r="J106" s="98"/>
      <c r="K106" s="24"/>
      <c r="L106" s="14"/>
      <c r="M106" s="27"/>
      <c r="N106" s="27"/>
      <c r="O106" s="27"/>
      <c r="P106" s="14"/>
      <c r="Q106" s="26" t="s">
        <v>47</v>
      </c>
      <c r="R106" s="28" t="s">
        <v>48</v>
      </c>
      <c r="S106" s="28"/>
      <c r="T106" s="28"/>
      <c r="U106" s="11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73"/>
      <c r="AS106" s="73"/>
      <c r="AT106" s="73"/>
      <c r="AU106" s="73"/>
      <c r="AV106" s="88"/>
    </row>
    <row r="107" spans="1:48" ht="12.75" customHeight="1">
      <c r="A107" s="14"/>
      <c r="B107" s="14"/>
      <c r="C107" s="14"/>
      <c r="D107" s="14"/>
      <c r="E107" s="25"/>
      <c r="F107" s="25"/>
      <c r="G107" s="25"/>
      <c r="H107" s="25"/>
      <c r="I107" s="25"/>
      <c r="J107" s="99"/>
      <c r="K107" s="25"/>
      <c r="L107" s="14"/>
      <c r="M107" s="14"/>
      <c r="N107" s="14"/>
      <c r="O107" s="14"/>
      <c r="P107" s="14"/>
      <c r="Q107" s="14"/>
      <c r="R107" s="14"/>
      <c r="S107" s="14"/>
      <c r="T107" s="14"/>
      <c r="U107" s="115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</row>
    <row r="108" spans="1:48" ht="12.75" customHeight="1">
      <c r="A108" s="14"/>
      <c r="B108" s="14"/>
      <c r="C108" s="14"/>
      <c r="D108" s="14"/>
      <c r="E108" s="25"/>
      <c r="F108" s="25"/>
      <c r="G108" s="25"/>
      <c r="H108" s="25"/>
      <c r="I108" s="25"/>
      <c r="J108" s="99"/>
      <c r="K108" s="25"/>
      <c r="L108" s="14"/>
      <c r="M108" s="27"/>
      <c r="N108" s="27"/>
      <c r="O108" s="27"/>
      <c r="P108" s="14"/>
      <c r="Q108" s="26" t="s">
        <v>49</v>
      </c>
      <c r="R108" s="28"/>
      <c r="S108" s="28"/>
      <c r="T108" s="28"/>
      <c r="U108" s="11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73"/>
      <c r="AS108" s="73"/>
      <c r="AT108" s="73"/>
      <c r="AU108" s="73"/>
      <c r="AV108" s="88"/>
    </row>
    <row r="109" spans="1:48" ht="12.75" customHeight="1">
      <c r="A109" s="14"/>
      <c r="B109" s="14"/>
      <c r="C109" s="14"/>
      <c r="D109" s="14"/>
      <c r="E109" s="25"/>
      <c r="F109" s="25"/>
      <c r="G109" s="25"/>
      <c r="H109" s="25"/>
      <c r="I109" s="25"/>
      <c r="J109" s="99"/>
      <c r="K109" s="25"/>
      <c r="L109" s="14"/>
      <c r="M109" s="14"/>
      <c r="N109" s="14"/>
      <c r="O109" s="14"/>
      <c r="P109" s="14"/>
      <c r="Q109" s="14"/>
      <c r="R109" s="14"/>
      <c r="S109" s="14"/>
      <c r="T109" s="14"/>
      <c r="U109" s="115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</row>
    <row r="110" spans="1:48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9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15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</row>
    <row r="111" spans="1:48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9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15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</row>
    <row r="112" spans="1:48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9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15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</row>
    <row r="113" spans="1:48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9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1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</row>
    <row r="114" spans="1:48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9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15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</row>
    <row r="115" spans="1:48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9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15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</row>
    <row r="116" spans="1:48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9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15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</row>
    <row r="117" spans="1:48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9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15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</row>
    <row r="118" spans="1:4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9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15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</row>
    <row r="119" spans="1:48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9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15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</row>
    <row r="120" spans="1:48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9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1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</row>
    <row r="121" spans="1:48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9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15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</row>
    <row r="122" spans="1:48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9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15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</row>
    <row r="123" spans="1:48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9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15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</row>
    <row r="124" spans="1:48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9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15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</row>
    <row r="125" spans="1:48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9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15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</row>
    <row r="126" spans="1:48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9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15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</row>
    <row r="127" spans="1:48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9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15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</row>
    <row r="128" spans="1:4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9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15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</row>
    <row r="129" spans="1:48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9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15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</row>
    <row r="130" spans="1:48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9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15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</row>
    <row r="131" spans="1:48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9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15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</row>
    <row r="132" spans="1:48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9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15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</row>
    <row r="133" spans="1:48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9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15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</row>
    <row r="134" spans="1:48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9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15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</row>
    <row r="135" spans="1:48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9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15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</row>
    <row r="136" spans="1:48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9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15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</row>
    <row r="137" spans="1:48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9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15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</row>
    <row r="138" spans="1:4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9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15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</row>
    <row r="139" spans="1:48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9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15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</row>
    <row r="140" spans="1:48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9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15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</row>
    <row r="141" spans="1:48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9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15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</row>
    <row r="142" spans="1:48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9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15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</row>
    <row r="143" spans="1:48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9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15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</row>
    <row r="144" spans="1:48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90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15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</row>
    <row r="145" spans="1:48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9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15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</row>
    <row r="146" spans="1:48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9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15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</row>
    <row r="147" spans="1:48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9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15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</row>
    <row r="148" spans="1: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90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15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</row>
    <row r="149" spans="1:48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90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15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</row>
    <row r="150" spans="1:48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90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15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</row>
    <row r="151" spans="1:48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90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15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</row>
    <row r="152" spans="1:48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90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15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</row>
    <row r="153" spans="1:48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90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15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</row>
    <row r="154" spans="1:48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90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15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</row>
    <row r="155" spans="1:48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90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15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</row>
    <row r="156" spans="1:48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90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15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</row>
    <row r="157" spans="1:48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90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15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</row>
    <row r="158" spans="1:4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90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15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</row>
    <row r="159" spans="1:48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90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15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</row>
    <row r="160" spans="1:48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9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15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</row>
    <row r="161" spans="1:48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90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15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</row>
    <row r="162" spans="1:48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9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15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</row>
    <row r="163" spans="1:48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9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15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</row>
    <row r="164" spans="1:48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9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15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</row>
    <row r="165" spans="1:48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9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15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</row>
    <row r="166" spans="1:48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9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15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</row>
    <row r="167" spans="1:48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9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15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</row>
    <row r="168" spans="1:4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90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15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</row>
    <row r="169" spans="1:48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90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15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</row>
    <row r="170" spans="1:48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90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15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</row>
    <row r="171" spans="1:48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90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15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</row>
    <row r="172" spans="1:48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90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15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</row>
    <row r="173" spans="1:48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90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15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</row>
    <row r="174" spans="1:48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90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15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</row>
    <row r="175" spans="1:48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90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15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</row>
    <row r="176" spans="1:48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90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15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</row>
    <row r="177" spans="1:48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90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15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</row>
    <row r="178" spans="1:4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8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1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</row>
    <row r="179" spans="1:48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8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1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</row>
    <row r="180" spans="1:48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8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1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</row>
    <row r="181" spans="1:48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8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1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</row>
    <row r="182" spans="1:48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8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1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</row>
    <row r="183" spans="1:48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8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1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</row>
    <row r="184" spans="1:48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8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1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</row>
    <row r="185" spans="1:48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8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1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</row>
    <row r="186" spans="1:48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8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1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</row>
    <row r="187" spans="1:48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8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1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</row>
    <row r="188" spans="1:4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8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1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</row>
    <row r="189" spans="1:48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8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1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</row>
    <row r="190" spans="1:48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8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1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</row>
    <row r="191" spans="1:48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8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1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</row>
    <row r="192" spans="1:48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8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1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</row>
    <row r="193" spans="1:48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8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1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</row>
    <row r="194" spans="1:48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8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11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</row>
    <row r="195" spans="1:48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8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1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</row>
    <row r="196" spans="1:48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8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11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</row>
    <row r="197" spans="1:48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8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1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</row>
    <row r="198" spans="1:4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8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11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</row>
    <row r="199" spans="1:48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8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11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</row>
    <row r="200" spans="1:48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8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1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</row>
    <row r="201" spans="1:48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8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1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</row>
    <row r="202" spans="1:48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8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11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</row>
    <row r="203" spans="1:48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8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1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</row>
    <row r="204" spans="1:48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8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11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</row>
    <row r="205" spans="1:48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8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1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</row>
    <row r="206" spans="1:48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8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11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</row>
    <row r="207" spans="1:48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8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11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</row>
    <row r="208" spans="1:4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8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1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</row>
    <row r="209" spans="1:48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8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11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</row>
    <row r="210" spans="1:48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8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11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</row>
    <row r="211" spans="1:48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8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1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</row>
    <row r="212" spans="1:48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8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11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</row>
    <row r="213" spans="1:48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8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11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</row>
    <row r="214" spans="1:48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8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1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</row>
    <row r="215" spans="1:48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8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11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</row>
    <row r="216" spans="1:48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8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11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</row>
    <row r="217" spans="1:48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8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11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</row>
    <row r="218" spans="1:4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8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11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</row>
    <row r="219" spans="1:48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8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11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</row>
    <row r="220" spans="1:48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8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11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</row>
    <row r="221" spans="1:48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8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11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</row>
    <row r="222" spans="1:48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8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11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</row>
    <row r="223" spans="1:48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8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11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</row>
    <row r="224" spans="1:48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8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11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</row>
    <row r="225" spans="1:48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8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1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</row>
    <row r="226" spans="1:48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8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1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</row>
    <row r="227" spans="1:48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8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11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</row>
    <row r="228" spans="1:4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8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11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</row>
    <row r="229" spans="1:48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8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1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</row>
    <row r="230" spans="1:48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8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1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</row>
    <row r="231" spans="1:48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8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1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</row>
    <row r="232" spans="1:48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8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11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</row>
    <row r="233" spans="1:48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8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11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</row>
    <row r="234" spans="1:48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8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11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</row>
    <row r="235" spans="1:48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8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11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</row>
    <row r="236" spans="1:48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8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11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</row>
    <row r="237" spans="1:48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8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1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</row>
    <row r="238" spans="1:4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8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11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</row>
    <row r="239" spans="1:48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8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11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</row>
    <row r="240" spans="1:48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8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11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</row>
    <row r="241" spans="1:48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8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11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</row>
    <row r="242" spans="1:48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8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11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</row>
    <row r="243" spans="1:48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8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11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</row>
    <row r="244" spans="1:48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8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1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</row>
    <row r="245" spans="1:48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8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11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</row>
    <row r="246" spans="1:48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8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11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</row>
    <row r="247" spans="1:48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8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11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</row>
    <row r="248" spans="1: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8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11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</row>
    <row r="249" spans="1:48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8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11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</row>
    <row r="250" spans="1:48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8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11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</row>
    <row r="251" spans="1:48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8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1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</row>
    <row r="252" spans="1:48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8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11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</row>
    <row r="253" spans="1:48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8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11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</row>
    <row r="254" spans="1:48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8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1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</row>
    <row r="255" spans="1:48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8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11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</row>
    <row r="256" spans="1:48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8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11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</row>
    <row r="257" spans="1:48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8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1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</row>
    <row r="258" spans="1:4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8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11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</row>
    <row r="259" spans="1:48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8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11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</row>
    <row r="260" spans="1:48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8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11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</row>
    <row r="261" spans="1:48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8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11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</row>
    <row r="262" spans="1:48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8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11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</row>
    <row r="263" spans="1:48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8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11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</row>
    <row r="264" spans="1:48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8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11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</row>
    <row r="265" spans="1:48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8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11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</row>
    <row r="266" spans="1:48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8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11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</row>
    <row r="267" spans="1:48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8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11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</row>
    <row r="268" spans="1:4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8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11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</row>
    <row r="269" spans="1:48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8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11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</row>
    <row r="270" spans="1:48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8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11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</row>
    <row r="271" spans="1:48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8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11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</row>
    <row r="272" spans="1:48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8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11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</row>
    <row r="273" spans="1:48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8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11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</row>
    <row r="274" spans="1:48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8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11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</row>
    <row r="275" spans="1:48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8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11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</row>
    <row r="276" spans="1:48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8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11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</row>
    <row r="277" spans="1:48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8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11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</row>
    <row r="278" spans="1:4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8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11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</row>
    <row r="279" spans="1:48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8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11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</row>
    <row r="280" spans="1:48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8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11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</row>
    <row r="281" spans="1:48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8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11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</row>
    <row r="282" spans="1:48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8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11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</row>
    <row r="283" spans="1:48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8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11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</row>
    <row r="284" spans="1:48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8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11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</row>
    <row r="285" spans="1:48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8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11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</row>
    <row r="286" spans="1:48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8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11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</row>
    <row r="287" spans="1:48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8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11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</row>
    <row r="288" spans="1:4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8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11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</row>
    <row r="289" spans="1:48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8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11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</row>
    <row r="290" spans="1:48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8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11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</row>
    <row r="291" spans="1:48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8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11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</row>
    <row r="292" spans="1:48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8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11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</row>
    <row r="293" spans="1:48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8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11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</row>
    <row r="294" spans="1:48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8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11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</row>
    <row r="295" spans="1:48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8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11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</row>
    <row r="296" spans="1:48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8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11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</row>
    <row r="297" spans="1:48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8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11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</row>
    <row r="298" spans="1:4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8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11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</row>
    <row r="299" spans="1:48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8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11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</row>
    <row r="300" spans="1:48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8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11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</row>
    <row r="301" spans="1:48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8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11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</row>
    <row r="302" spans="1:48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8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11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</row>
    <row r="303" spans="1:48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8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11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</row>
    <row r="304" spans="1:48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8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11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</row>
    <row r="305" spans="1:48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8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11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</row>
    <row r="306" spans="1:48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8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11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</row>
    <row r="307" spans="1:48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8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11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</row>
    <row r="308" spans="1:4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8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11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</row>
    <row r="309" spans="1:48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8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11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</row>
    <row r="310" spans="1:48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8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11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</row>
    <row r="311" spans="1:48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8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11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</row>
    <row r="312" spans="1:48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8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11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</row>
    <row r="313" spans="1:48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8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11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</row>
    <row r="314" spans="1:48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8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11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</row>
    <row r="315" spans="1:48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8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11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</row>
    <row r="316" spans="1:48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8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11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</row>
    <row r="317" spans="1:48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8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11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</row>
    <row r="318" spans="1:4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8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11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</row>
    <row r="319" spans="1:48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8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11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</row>
    <row r="320" spans="1:48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8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11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</row>
    <row r="321" spans="1:48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8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11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</row>
    <row r="322" spans="1:48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8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11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</row>
    <row r="323" spans="1:48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8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11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</row>
    <row r="324" spans="1:48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8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11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</row>
    <row r="325" spans="1:48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8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11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</row>
    <row r="326" spans="1:48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8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11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</row>
    <row r="327" spans="1:48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8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11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</row>
    <row r="328" spans="1:4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8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11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</row>
    <row r="329" spans="1:48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8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11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</row>
    <row r="330" spans="1:48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8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11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</row>
    <row r="331" spans="1:48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8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11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</row>
    <row r="332" spans="1:48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8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11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</row>
    <row r="333" spans="1:48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8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11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</row>
    <row r="334" spans="1:48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8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11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</row>
    <row r="335" spans="1:48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8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1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</row>
    <row r="336" spans="1:48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8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11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</row>
    <row r="337" spans="1:48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8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11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</row>
    <row r="338" spans="1:4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8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11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</row>
    <row r="339" spans="1:48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8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11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</row>
    <row r="340" spans="1:48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8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11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</row>
    <row r="341" spans="1:48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8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11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</row>
    <row r="342" spans="1:48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8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11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</row>
    <row r="343" spans="1:48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8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11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</row>
    <row r="344" spans="1:48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8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11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</row>
    <row r="345" spans="1:48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8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11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</row>
    <row r="346" spans="1:48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8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11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</row>
    <row r="347" spans="1:48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8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11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</row>
    <row r="348" spans="1: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8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11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</row>
    <row r="349" spans="1:48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8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11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</row>
    <row r="350" spans="1:48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8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11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</row>
    <row r="351" spans="1:48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8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11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</row>
    <row r="352" spans="1:48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8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11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</row>
    <row r="353" spans="1:48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8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11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</row>
    <row r="354" spans="1:48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8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11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</row>
    <row r="355" spans="1:48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8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11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</row>
    <row r="356" spans="1:48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8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11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</row>
    <row r="357" spans="1:48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8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11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</row>
    <row r="358" spans="1:4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8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11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</row>
    <row r="359" spans="1:48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8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11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</row>
    <row r="360" spans="1:48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8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11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</row>
    <row r="361" spans="1:48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8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11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</row>
    <row r="362" spans="1:48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8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11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</row>
    <row r="363" spans="1:48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8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11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</row>
    <row r="364" spans="1:48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8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11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</row>
    <row r="365" spans="1:48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8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11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</row>
    <row r="366" spans="1:48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8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11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</row>
    <row r="367" spans="1:48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8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11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</row>
    <row r="368" spans="1:4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8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11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</row>
    <row r="369" spans="1:48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8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11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</row>
    <row r="370" spans="1:48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8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11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</row>
    <row r="371" spans="1:48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8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11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</row>
    <row r="372" spans="1:48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8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11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</row>
    <row r="373" spans="1:48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8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11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</row>
    <row r="374" spans="1:48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8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11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</row>
    <row r="375" spans="1:48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8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11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</row>
    <row r="376" spans="1:48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8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11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</row>
    <row r="377" spans="1:48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8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11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</row>
    <row r="378" spans="1:4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8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11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</row>
    <row r="379" spans="1:48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8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11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</row>
    <row r="380" spans="1:48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8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11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</row>
    <row r="381" spans="1:48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8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11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</row>
    <row r="382" spans="1:48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8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11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</row>
    <row r="383" spans="1:48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8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11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</row>
    <row r="384" spans="1:48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8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11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</row>
    <row r="385" spans="1:48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8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11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</row>
    <row r="386" spans="1:48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8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11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</row>
    <row r="387" spans="1:48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8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11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</row>
    <row r="388" spans="1:4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8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11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</row>
    <row r="389" spans="1:48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8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11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</row>
    <row r="390" spans="1:48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8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11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</row>
    <row r="391" spans="1:48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8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11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</row>
    <row r="392" spans="1:48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8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11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</row>
    <row r="393" spans="1:48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8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11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</row>
    <row r="394" spans="1:48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8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11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</row>
    <row r="395" spans="1:48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8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11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</row>
    <row r="396" spans="1:48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8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11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</row>
    <row r="397" spans="1:48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8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11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</row>
    <row r="398" spans="1:4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8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11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</row>
    <row r="399" spans="1:48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8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11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</row>
    <row r="400" spans="1:48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8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11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</row>
    <row r="401" spans="1:48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8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11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</row>
    <row r="402" spans="1:48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8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11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</row>
    <row r="403" spans="1:48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8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11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</row>
    <row r="404" spans="1:48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8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11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</row>
    <row r="405" spans="1:48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8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11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</row>
    <row r="406" spans="1:48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8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11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</row>
    <row r="407" spans="1:48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8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11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</row>
    <row r="408" spans="1:4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8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11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</row>
    <row r="409" spans="1:48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8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11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</row>
    <row r="410" spans="1:48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8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11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</row>
    <row r="411" spans="1:48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8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11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</row>
    <row r="412" spans="1:48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8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11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</row>
    <row r="413" spans="1:48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8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11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</row>
    <row r="414" spans="1:48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8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11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</row>
    <row r="415" spans="1:48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8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11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</row>
    <row r="416" spans="1:48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8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11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</row>
    <row r="417" spans="1:48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8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11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</row>
    <row r="418" spans="1:4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8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11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</row>
    <row r="419" spans="1:48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8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11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</row>
    <row r="420" spans="1:48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8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11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</row>
    <row r="421" spans="1:48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8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11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</row>
    <row r="422" spans="1:48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8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11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</row>
    <row r="423" spans="1:48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8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11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</row>
    <row r="424" spans="1:48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8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11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</row>
    <row r="425" spans="1:48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8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11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</row>
    <row r="426" spans="1:48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8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11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</row>
    <row r="427" spans="1:48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8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11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</row>
    <row r="428" spans="1:4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8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11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</row>
    <row r="429" spans="1:48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8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11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</row>
    <row r="430" spans="1:48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8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11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</row>
    <row r="431" spans="1:48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8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11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</row>
    <row r="432" spans="1:48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8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11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</row>
    <row r="433" spans="1:48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8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11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</row>
    <row r="434" spans="1:48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8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11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</row>
    <row r="435" spans="1:48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8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11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</row>
    <row r="436" spans="1:48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8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11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</row>
    <row r="437" spans="1:48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8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11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</row>
    <row r="438" spans="1:4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8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11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</row>
    <row r="439" spans="1:48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8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11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</row>
    <row r="440" spans="1:48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8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11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</row>
    <row r="441" spans="1:48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8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11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</row>
    <row r="442" spans="1:48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8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11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</row>
    <row r="443" spans="1:48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8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11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</row>
    <row r="444" spans="1:48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8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11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</row>
    <row r="445" spans="1:48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8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11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</row>
    <row r="446" spans="1:48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8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11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</row>
    <row r="447" spans="1:48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8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11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</row>
    <row r="448" spans="1: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8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11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</row>
    <row r="449" spans="1:48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8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11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</row>
    <row r="450" spans="1:48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8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11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</row>
    <row r="451" spans="1:48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8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11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</row>
    <row r="452" spans="1:48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8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11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</row>
    <row r="453" spans="1:48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8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11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</row>
    <row r="454" spans="1:48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8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11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</row>
    <row r="455" spans="1:48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8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11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</row>
    <row r="456" spans="1:48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8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11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</row>
    <row r="457" spans="1:48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8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11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</row>
    <row r="458" spans="1:4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8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11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</row>
    <row r="459" spans="1:48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8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11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</row>
    <row r="460" spans="1:48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8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11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</row>
    <row r="461" spans="1:48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8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11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</row>
    <row r="462" spans="1:48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8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11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</row>
    <row r="463" spans="1:48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8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11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</row>
    <row r="464" spans="1:48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8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11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</row>
    <row r="465" spans="1:48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8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11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</row>
    <row r="466" spans="1:48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8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11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</row>
    <row r="467" spans="1:48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8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11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</row>
    <row r="468" spans="1:4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8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11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</row>
    <row r="469" spans="1:48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8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11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</row>
    <row r="470" spans="1:48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8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11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</row>
    <row r="471" spans="1:48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8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11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</row>
    <row r="472" spans="1:48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8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11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</row>
    <row r="473" spans="1:48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8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11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</row>
    <row r="474" spans="1:48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8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11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</row>
    <row r="475" spans="1:48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8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11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</row>
    <row r="476" spans="1:48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8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11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</row>
    <row r="477" spans="1:48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8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11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</row>
    <row r="478" spans="1:4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8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11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</row>
    <row r="479" spans="1:48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8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11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</row>
    <row r="480" spans="1:48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8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11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</row>
    <row r="481" spans="1:48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8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11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</row>
    <row r="482" spans="1:48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8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11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</row>
    <row r="483" spans="1:48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8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11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</row>
    <row r="484" spans="1:48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8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11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</row>
    <row r="485" spans="1:48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8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11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</row>
    <row r="486" spans="1:48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8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11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</row>
    <row r="487" spans="1:48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8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11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</row>
    <row r="488" spans="1:4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8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11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</row>
    <row r="489" spans="1:48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8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11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</row>
    <row r="490" spans="1:48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8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11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</row>
    <row r="491" spans="1:48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8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11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</row>
    <row r="492" spans="1:48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8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11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</row>
    <row r="493" spans="1:48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8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1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</row>
    <row r="494" spans="1:48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8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1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</row>
    <row r="495" spans="1:48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8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11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</row>
    <row r="496" spans="1:48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8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11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</row>
    <row r="497" spans="1:48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8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11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</row>
    <row r="498" spans="1:4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8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11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</row>
    <row r="499" spans="1:48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8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11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</row>
    <row r="500" spans="1:48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8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11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</row>
    <row r="501" spans="1:48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8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11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</row>
    <row r="502" spans="1:48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8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11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</row>
    <row r="503" spans="1:48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8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11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</row>
    <row r="504" spans="1:48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8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11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</row>
    <row r="505" spans="1:48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8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11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</row>
    <row r="506" spans="1:48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8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11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</row>
    <row r="507" spans="1:48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8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11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</row>
    <row r="508" spans="1:4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8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11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</row>
    <row r="509" spans="1:48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8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11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</row>
    <row r="510" spans="1:48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8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11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</row>
    <row r="511" spans="1:48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8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11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</row>
    <row r="512" spans="1:48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8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11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</row>
    <row r="513" spans="1:48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8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11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</row>
    <row r="514" spans="1:48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8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11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</row>
    <row r="515" spans="1:48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8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11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</row>
    <row r="516" spans="1:48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8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11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</row>
    <row r="517" spans="1:48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8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11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</row>
    <row r="518" spans="1:4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8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11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</row>
    <row r="519" spans="1:48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8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11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</row>
    <row r="520" spans="1:48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8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11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</row>
    <row r="521" spans="1:48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8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11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</row>
    <row r="522" spans="1:48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8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11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</row>
    <row r="523" spans="1:48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8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11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</row>
    <row r="524" spans="1:48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8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11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</row>
    <row r="525" spans="1:48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8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11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</row>
    <row r="526" spans="1:48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8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11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</row>
    <row r="527" spans="1:48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8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11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</row>
    <row r="528" spans="1:4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8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11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</row>
    <row r="529" spans="1:48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8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11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</row>
    <row r="530" spans="1:48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8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11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</row>
    <row r="531" spans="1:48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8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11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</row>
    <row r="532" spans="1:48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8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11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</row>
    <row r="533" spans="1:48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8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11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</row>
    <row r="534" spans="1:48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8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11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</row>
    <row r="535" spans="1:48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8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11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</row>
    <row r="536" spans="1:48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8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11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</row>
    <row r="537" spans="1:48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8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11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</row>
    <row r="538" spans="1:4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8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11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</row>
    <row r="539" spans="1:48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8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11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</row>
    <row r="540" spans="1:48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8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11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</row>
    <row r="541" spans="1:48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8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11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</row>
    <row r="542" spans="1:48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8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11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</row>
    <row r="543" spans="1:48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8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11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</row>
    <row r="544" spans="1:48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8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11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</row>
    <row r="545" spans="1:48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8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11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</row>
    <row r="546" spans="1:48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8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11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</row>
    <row r="547" spans="1:48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8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11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</row>
    <row r="548" spans="1: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8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11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</row>
    <row r="549" spans="1:48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8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11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</row>
    <row r="550" spans="1:48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8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11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</row>
    <row r="551" spans="1:48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8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11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</row>
    <row r="552" spans="1:48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8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11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</row>
    <row r="553" spans="1:48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8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11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</row>
    <row r="554" spans="1:48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8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11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</row>
    <row r="555" spans="1:48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8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11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</row>
    <row r="556" spans="1:48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8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11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</row>
    <row r="557" spans="1:48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8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11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</row>
    <row r="558" spans="1:4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8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11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</row>
    <row r="559" spans="1:48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8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11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</row>
    <row r="560" spans="1:48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8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11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</row>
    <row r="561" spans="1:48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8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11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</row>
    <row r="562" spans="1:48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8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11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</row>
    <row r="563" spans="1:48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8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11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</row>
    <row r="564" spans="1:48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8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11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</row>
    <row r="565" spans="1:48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8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11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</row>
    <row r="566" spans="1:48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8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11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</row>
    <row r="567" spans="1:48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8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11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</row>
    <row r="568" spans="1:4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8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11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</row>
    <row r="569" spans="1:48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8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11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</row>
    <row r="570" spans="1:48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8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11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</row>
    <row r="571" spans="1:48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8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11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</row>
    <row r="572" spans="1:48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8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11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</row>
    <row r="573" spans="1:48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8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11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</row>
    <row r="574" spans="1:48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8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11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</row>
    <row r="575" spans="1:48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8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11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</row>
    <row r="576" spans="1:48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8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11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</row>
    <row r="577" spans="1:48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8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11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</row>
    <row r="578" spans="1:4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8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11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</row>
    <row r="579" spans="1:48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8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11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</row>
    <row r="580" spans="1:48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8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11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</row>
    <row r="581" spans="1:48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8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11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</row>
    <row r="582" spans="1:48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8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11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</row>
    <row r="583" spans="1:48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8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11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</row>
    <row r="584" spans="1:48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8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11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</row>
    <row r="585" spans="1:48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8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11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</row>
    <row r="586" spans="1:48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8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11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</row>
    <row r="587" spans="1:48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8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11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</row>
    <row r="588" spans="1:4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8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11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</row>
    <row r="589" spans="1:48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8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11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</row>
    <row r="590" spans="1:48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8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11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</row>
    <row r="591" spans="1:48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8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11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</row>
    <row r="592" spans="1:48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8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11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</row>
    <row r="593" spans="1:48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8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11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</row>
    <row r="594" spans="1:48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8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11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</row>
    <row r="595" spans="1:48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8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11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</row>
    <row r="596" spans="1:48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8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11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</row>
    <row r="597" spans="1:48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8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11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</row>
    <row r="598" spans="1:4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8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11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</row>
    <row r="599" spans="1:48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8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11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</row>
    <row r="600" spans="1:48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8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11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</row>
    <row r="601" spans="1:48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8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11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</row>
    <row r="602" spans="1:48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8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11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</row>
    <row r="603" spans="1:48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8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11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</row>
    <row r="604" spans="1:48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8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11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</row>
    <row r="605" spans="1:48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8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11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</row>
    <row r="606" spans="1:48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8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11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</row>
    <row r="607" spans="1:48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8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11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</row>
    <row r="608" spans="1:4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8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11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</row>
    <row r="609" spans="1:48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8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11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</row>
    <row r="610" spans="1:48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8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11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</row>
    <row r="611" spans="1:48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8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11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</row>
    <row r="612" spans="1:48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8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11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</row>
    <row r="613" spans="1:48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8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11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</row>
    <row r="614" spans="1:48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8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11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</row>
    <row r="615" spans="1:48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8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11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</row>
    <row r="616" spans="1:48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8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11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</row>
    <row r="617" spans="1:48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8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11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</row>
    <row r="618" spans="1:4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8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11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</row>
    <row r="619" spans="1:48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8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11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</row>
    <row r="620" spans="1:48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8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11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</row>
    <row r="621" spans="1:48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8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11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</row>
    <row r="622" spans="1:48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8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11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</row>
    <row r="623" spans="1:48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8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11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</row>
    <row r="624" spans="1:48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8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11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</row>
    <row r="625" spans="1:48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8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11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</row>
    <row r="626" spans="1:48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8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11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</row>
    <row r="627" spans="1:48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8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11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</row>
    <row r="628" spans="1:4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8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11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</row>
    <row r="629" spans="1:48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8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11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</row>
    <row r="630" spans="1:48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8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11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</row>
    <row r="631" spans="1:48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8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11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</row>
    <row r="632" spans="1:48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8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11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</row>
    <row r="633" spans="1:48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8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11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</row>
    <row r="634" spans="1:48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8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11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</row>
    <row r="635" spans="1:48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8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11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</row>
    <row r="636" spans="1:48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8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11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</row>
    <row r="637" spans="1:48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8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11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</row>
    <row r="638" spans="1:4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8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11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</row>
    <row r="639" spans="1:48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8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11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</row>
    <row r="640" spans="1:48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8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11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</row>
    <row r="641" spans="1:48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8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11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</row>
    <row r="642" spans="1:48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8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11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</row>
    <row r="643" spans="1:48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8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11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</row>
    <row r="644" spans="1:48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8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11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</row>
    <row r="645" spans="1:48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8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11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</row>
    <row r="646" spans="1:48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8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11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</row>
    <row r="647" spans="1:48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8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11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</row>
    <row r="648" spans="1: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8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11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</row>
    <row r="649" spans="1:48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8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11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</row>
    <row r="650" spans="1:48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8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11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</row>
    <row r="651" spans="1:48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8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11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</row>
    <row r="652" spans="1:48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8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11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</row>
    <row r="653" spans="1:48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8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11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</row>
    <row r="654" spans="1:48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8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11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</row>
    <row r="655" spans="1:48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8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11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</row>
    <row r="656" spans="1:48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8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11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</row>
    <row r="657" spans="1:48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8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11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</row>
    <row r="658" spans="1:4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8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11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</row>
    <row r="659" spans="1:48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8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11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</row>
    <row r="660" spans="1:48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8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11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</row>
    <row r="661" spans="1:48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8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11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</row>
    <row r="662" spans="1:48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8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11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</row>
    <row r="663" spans="1:48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8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11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</row>
    <row r="664" spans="1:48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8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11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</row>
    <row r="665" spans="1:48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8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11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</row>
    <row r="666" spans="1:48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8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11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</row>
    <row r="667" spans="1:48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8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11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</row>
    <row r="668" spans="1:4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8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11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</row>
    <row r="669" spans="1:48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8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11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</row>
    <row r="670" spans="1:48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8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11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</row>
    <row r="671" spans="1:48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8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11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</row>
    <row r="672" spans="1:48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8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11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</row>
    <row r="673" spans="1:48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8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11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</row>
    <row r="674" spans="1:48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8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11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</row>
    <row r="675" spans="1:48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8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11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</row>
    <row r="676" spans="1:48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8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11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</row>
    <row r="677" spans="1:48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8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11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</row>
    <row r="678" spans="1:4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8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11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</row>
    <row r="679" spans="1:48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8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11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</row>
    <row r="680" spans="1:48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8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11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</row>
    <row r="681" spans="1:48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8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11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</row>
    <row r="682" spans="1:48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8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11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</row>
    <row r="683" spans="1:48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8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11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</row>
    <row r="684" spans="1:48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8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11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</row>
    <row r="685" spans="1:48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8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11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</row>
    <row r="686" spans="1:48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8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11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</row>
    <row r="687" spans="1:48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8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11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</row>
    <row r="688" spans="1:4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8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11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</row>
    <row r="689" spans="1:48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8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11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</row>
    <row r="690" spans="1:48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8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11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</row>
    <row r="691" spans="1:48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8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11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</row>
    <row r="692" spans="1:48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8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11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</row>
    <row r="693" spans="1:48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8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11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</row>
    <row r="694" spans="1:48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8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11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</row>
    <row r="695" spans="1:48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8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11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</row>
    <row r="696" spans="1:48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8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11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</row>
    <row r="697" spans="1:48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8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11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</row>
    <row r="698" spans="1:4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8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11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</row>
    <row r="699" spans="1:48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8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11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</row>
    <row r="700" spans="1:48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8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11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</row>
    <row r="701" spans="1:48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8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11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</row>
    <row r="702" spans="1:48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8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11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</row>
    <row r="703" spans="1:48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8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11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</row>
    <row r="704" spans="1:48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8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11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</row>
    <row r="705" spans="1:48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8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11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</row>
    <row r="706" spans="1:48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8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11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</row>
    <row r="707" spans="1:48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8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11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</row>
    <row r="708" spans="1:4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8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11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</row>
    <row r="709" spans="1:48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8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11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</row>
    <row r="710" spans="1:48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8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11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</row>
    <row r="711" spans="1:48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8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11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</row>
    <row r="712" spans="1:48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8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11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</row>
    <row r="713" spans="1:48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8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11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</row>
    <row r="714" spans="1:48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8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11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</row>
    <row r="715" spans="1:48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8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11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</row>
    <row r="716" spans="1:48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8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11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</row>
    <row r="717" spans="1:48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8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11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</row>
    <row r="718" spans="1:4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8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11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</row>
    <row r="719" spans="1:48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8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11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</row>
    <row r="720" spans="1:48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8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11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</row>
    <row r="721" spans="1:48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8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11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</row>
    <row r="722" spans="1:48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8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11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</row>
    <row r="723" spans="1:48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8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11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</row>
    <row r="724" spans="1:48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8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11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</row>
    <row r="725" spans="1:48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8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11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</row>
    <row r="726" spans="1:48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8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11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</row>
    <row r="727" spans="1:48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8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11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</row>
    <row r="728" spans="1:4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8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11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</row>
    <row r="729" spans="1:48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8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11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</row>
    <row r="730" spans="1:48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8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11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</row>
    <row r="731" spans="1:48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8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11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</row>
    <row r="732" spans="1:48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8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11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</row>
    <row r="733" spans="1:48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8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11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</row>
    <row r="734" spans="1:48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8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11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</row>
    <row r="735" spans="1:48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8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11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</row>
    <row r="736" spans="1:48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8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11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</row>
    <row r="737" spans="1:48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8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11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</row>
    <row r="738" spans="1:4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8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11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</row>
    <row r="739" spans="1:48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8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11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</row>
    <row r="740" spans="1:48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8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11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</row>
    <row r="741" spans="1:48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8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11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</row>
    <row r="742" spans="1:48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8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11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</row>
    <row r="743" spans="1:48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8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11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</row>
    <row r="744" spans="1:48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8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11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</row>
    <row r="745" spans="1:48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8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11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</row>
    <row r="746" spans="1:48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8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11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</row>
    <row r="747" spans="1:48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8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11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</row>
    <row r="748" spans="1: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8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11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</row>
    <row r="749" spans="1:48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8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11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</row>
    <row r="750" spans="1:48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8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11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</row>
    <row r="751" spans="1:48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8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11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</row>
    <row r="752" spans="1:48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8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11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</row>
    <row r="753" spans="1:48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8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11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</row>
    <row r="754" spans="1:48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8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11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</row>
    <row r="755" spans="1:48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8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11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</row>
    <row r="756" spans="1:48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8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11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</row>
    <row r="757" spans="1:48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8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11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</row>
    <row r="758" spans="1:4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8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11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</row>
    <row r="759" spans="1:48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8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11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</row>
    <row r="760" spans="1:48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8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11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</row>
    <row r="761" spans="1:48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8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11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</row>
    <row r="762" spans="1:48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8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11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</row>
    <row r="763" spans="1:48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8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11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</row>
    <row r="764" spans="1:48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8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11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</row>
    <row r="765" spans="1:48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8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11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</row>
    <row r="766" spans="1:48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8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11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</row>
    <row r="767" spans="1:48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8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11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</row>
    <row r="768" spans="1:4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8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11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</row>
    <row r="769" spans="1:48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8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11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</row>
    <row r="770" spans="1:48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8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11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</row>
    <row r="771" spans="1:48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8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11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</row>
    <row r="772" spans="1:48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8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11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</row>
    <row r="773" spans="1:48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8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11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</row>
    <row r="774" spans="1:48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8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11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</row>
    <row r="775" spans="1:48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8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11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</row>
    <row r="776" spans="1:48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8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11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</row>
    <row r="777" spans="1:48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8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11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</row>
    <row r="778" spans="1:4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8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11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</row>
    <row r="779" spans="1:48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8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11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</row>
    <row r="780" spans="1:48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8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11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</row>
    <row r="781" spans="1:48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8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11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</row>
    <row r="782" spans="1:48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8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11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</row>
    <row r="783" spans="1:48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8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11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</row>
    <row r="784" spans="1:48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8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11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</row>
    <row r="785" spans="1:48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8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11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</row>
    <row r="786" spans="1:48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8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11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</row>
    <row r="787" spans="1:48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8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11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</row>
    <row r="788" spans="1:4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8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11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</row>
    <row r="789" spans="1:48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8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11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</row>
    <row r="790" spans="1:48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8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11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</row>
    <row r="791" spans="1:48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8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11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</row>
    <row r="792" spans="1:48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8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11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</row>
    <row r="793" spans="1:48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8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11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</row>
    <row r="794" spans="1:48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8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11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</row>
    <row r="795" spans="1:48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8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11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</row>
    <row r="796" spans="1:48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8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11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</row>
    <row r="797" spans="1:48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8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11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</row>
    <row r="798" spans="1:4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8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11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</row>
    <row r="799" spans="1:48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8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11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</row>
    <row r="800" spans="1:48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8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11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</row>
    <row r="801" spans="1:48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8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11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</row>
    <row r="802" spans="1:48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8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11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</row>
    <row r="803" spans="1:48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8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11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</row>
    <row r="804" spans="1:48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8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11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</row>
    <row r="805" spans="1:48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8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11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</row>
    <row r="806" spans="1:48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8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11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</row>
    <row r="807" spans="1:48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8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11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</row>
    <row r="808" spans="1:4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8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11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</row>
    <row r="809" spans="1:48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8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11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</row>
    <row r="810" spans="1:48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8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11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</row>
    <row r="811" spans="1:48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8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11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</row>
    <row r="812" spans="1:48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8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11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</row>
    <row r="813" spans="1:48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8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11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</row>
    <row r="814" spans="1:48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8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11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</row>
    <row r="815" spans="1:48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8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11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</row>
    <row r="816" spans="1:48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8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11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</row>
    <row r="817" spans="1:48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8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11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</row>
    <row r="818" spans="1:4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8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11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</row>
    <row r="819" spans="1:48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8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11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</row>
    <row r="820" spans="1:48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8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11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</row>
    <row r="821" spans="1:48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8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11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</row>
    <row r="822" spans="1:48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8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11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</row>
    <row r="823" spans="1:48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8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11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</row>
    <row r="824" spans="1:48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8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11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</row>
    <row r="825" spans="1:48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8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11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</row>
    <row r="826" spans="1:48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8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11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</row>
    <row r="827" spans="1:48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8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11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</row>
    <row r="828" spans="1:4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8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11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</row>
    <row r="829" spans="1:48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8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11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</row>
    <row r="830" spans="1:48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8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11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</row>
    <row r="831" spans="1:48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8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11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</row>
    <row r="832" spans="1:48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8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11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</row>
    <row r="833" spans="1:48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8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11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</row>
    <row r="834" spans="1:48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8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11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</row>
    <row r="835" spans="1:48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8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11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</row>
    <row r="836" spans="1:48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8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11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</row>
    <row r="837" spans="1:48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8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11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</row>
    <row r="838" spans="1:4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8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11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</row>
    <row r="839" spans="1:48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8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11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</row>
    <row r="840" spans="1:48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8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11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</row>
    <row r="841" spans="1:48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8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11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</row>
    <row r="842" spans="1:48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8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11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</row>
    <row r="843" spans="1:48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8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11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</row>
    <row r="844" spans="1:48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8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11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</row>
    <row r="845" spans="1:48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8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11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</row>
    <row r="846" spans="1:48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8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11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</row>
    <row r="847" spans="1:48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8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11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</row>
    <row r="848" spans="1: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8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11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</row>
    <row r="849" spans="1:48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8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11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</row>
    <row r="850" spans="1:48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8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11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</row>
    <row r="851" spans="1:48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8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11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</row>
    <row r="852" spans="1:48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8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11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</row>
    <row r="853" spans="1:48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8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11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</row>
    <row r="854" spans="1:48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8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11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</row>
    <row r="855" spans="1:48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8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11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</row>
    <row r="856" spans="1:48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8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11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</row>
    <row r="857" spans="1:48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8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11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</row>
    <row r="858" spans="1:4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8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11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</row>
    <row r="859" spans="1:48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8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11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</row>
    <row r="860" spans="1:48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8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11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</row>
    <row r="861" spans="1:48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8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11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</row>
    <row r="862" spans="1:48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8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11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</row>
    <row r="863" spans="1:48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8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11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</row>
    <row r="864" spans="1:48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8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11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</row>
    <row r="865" spans="1:48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8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11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</row>
    <row r="866" spans="1:48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8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11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</row>
    <row r="867" spans="1:48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8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11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</row>
    <row r="868" spans="1:4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8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11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</row>
    <row r="869" spans="1:48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8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11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</row>
    <row r="870" spans="1:48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8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11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</row>
    <row r="871" spans="1:48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8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11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</row>
    <row r="872" spans="1:48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8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11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</row>
    <row r="873" spans="1:48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8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11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</row>
    <row r="874" spans="1:48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8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11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</row>
    <row r="875" spans="1:48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8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11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</row>
    <row r="876" spans="1:48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8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11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</row>
    <row r="877" spans="1:48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8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11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</row>
    <row r="878" spans="1:4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8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11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</row>
    <row r="879" spans="1:48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8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11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</row>
    <row r="880" spans="1:48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8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11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</row>
    <row r="881" spans="1:48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8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11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</row>
    <row r="882" spans="1:48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8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11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</row>
    <row r="883" spans="1:48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8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11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</row>
    <row r="884" spans="1:48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8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11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</row>
    <row r="885" spans="1:48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8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11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</row>
    <row r="886" spans="1:48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8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11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</row>
    <row r="887" spans="1:48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8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11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</row>
    <row r="888" spans="1:4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8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11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</row>
    <row r="889" spans="1:48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8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11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</row>
    <row r="890" spans="1:48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8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11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</row>
    <row r="891" spans="1:48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8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11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</row>
    <row r="892" spans="1:48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8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11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</row>
    <row r="893" spans="1:48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8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11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</row>
    <row r="894" spans="1:48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8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11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</row>
    <row r="895" spans="1:48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8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11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</row>
    <row r="896" spans="1:48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8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11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</row>
    <row r="897" spans="1:48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8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11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</row>
    <row r="898" spans="1:4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8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11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</row>
    <row r="899" spans="1:48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8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11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</row>
    <row r="900" spans="1:48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8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11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</row>
    <row r="901" spans="1:48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8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11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</row>
    <row r="902" spans="1:48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8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11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</row>
    <row r="903" spans="1:48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8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11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</row>
    <row r="904" spans="1:48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8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11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</row>
    <row r="905" spans="1:48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8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11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</row>
    <row r="906" spans="1:48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8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11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</row>
    <row r="907" spans="1:48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8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11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</row>
    <row r="908" spans="1:4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8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11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</row>
    <row r="909" spans="1:48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8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11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</row>
    <row r="910" spans="1:48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8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11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</row>
    <row r="911" spans="1:48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8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11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</row>
    <row r="912" spans="1:48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8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11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</row>
    <row r="913" spans="1:48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8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11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</row>
    <row r="914" spans="1:48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8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11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</row>
    <row r="915" spans="1:48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8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11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</row>
    <row r="916" spans="1:48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8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11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</row>
    <row r="917" spans="1:48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8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11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</row>
    <row r="918" spans="1:4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8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11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</row>
    <row r="919" spans="1:48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8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11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</row>
    <row r="920" spans="1:48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8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11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</row>
    <row r="921" spans="1:48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8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11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</row>
    <row r="922" spans="1:48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8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11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</row>
    <row r="923" spans="1:48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8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11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</row>
    <row r="924" spans="1:48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8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11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</row>
    <row r="925" spans="1:48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8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11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</row>
    <row r="926" spans="1:48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8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11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</row>
    <row r="927" spans="1:48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8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11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</row>
    <row r="928" spans="1:4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8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11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</row>
  </sheetData>
  <sortState xmlns:xlrd2="http://schemas.microsoft.com/office/spreadsheetml/2017/richdata2" ref="A14:AV104">
    <sortCondition ref="B14:B104"/>
    <sortCondition ref="E14:E104"/>
    <sortCondition descending="1" ref="T14:T104"/>
  </sortState>
  <mergeCells count="3">
    <mergeCell ref="K10:L10"/>
    <mergeCell ref="H7:P7"/>
    <mergeCell ref="A10:B10"/>
  </mergeCells>
  <phoneticPr fontId="19" type="noConversion"/>
  <conditionalFormatting sqref="L59 N59 L60:N105 L14:N58 P14:R105">
    <cfRule type="cellIs" dxfId="1" priority="93" operator="greaterThan">
      <formula>0</formula>
    </cfRule>
  </conditionalFormatting>
  <conditionalFormatting sqref="L59 N59 L60:N105 L14:N58 P14:R105">
    <cfRule type="cellIs" dxfId="0" priority="94" operator="lessThan">
      <formula>0</formula>
    </cfRule>
  </conditionalFormatting>
  <hyperlinks>
    <hyperlink ref="AV5" r:id="rId1" xr:uid="{00000000-0004-0000-0000-000000000000}"/>
  </hyperlinks>
  <pageMargins left="0.5" right="0.5" top="0.5" bottom="0.5" header="0" footer="0"/>
  <pageSetup scale="81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Scoresheet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Mintz</dc:creator>
  <cp:keywords/>
  <dc:description/>
  <cp:lastModifiedBy>fmint</cp:lastModifiedBy>
  <cp:revision/>
  <dcterms:created xsi:type="dcterms:W3CDTF">2019-11-10T15:17:14Z</dcterms:created>
  <dcterms:modified xsi:type="dcterms:W3CDTF">2022-04-14T13:34:18Z</dcterms:modified>
  <cp:category/>
  <cp:contentStatus/>
</cp:coreProperties>
</file>